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0" windowWidth="15180" windowHeight="4260" tabRatio="788" firstSheet="4" activeTab="6"/>
  </bookViews>
  <sheets>
    <sheet name="Apmeklejums, grafiks" sheetId="1" r:id="rId1"/>
    <sheet name="Latvijas tūr. garfiks" sheetId="2" r:id="rId2"/>
    <sheet name="Ārzemju tūrist, grafiksi" sheetId="3" r:id="rId3"/>
    <sheet name="Ārzemn.2002-12" sheetId="4" r:id="rId4"/>
    <sheet name="Latv.t.2002-12" sheetId="5" r:id="rId5"/>
    <sheet name="Apkalp.graf.2002-12" sheetId="6" r:id="rId6"/>
    <sheet name="Apmeklētāji 2002-12" sheetId="7" r:id="rId7"/>
    <sheet name="Apkalp,2012" sheetId="8" r:id="rId8"/>
    <sheet name="Ienāca TIC,2012" sheetId="9" r:id="rId9"/>
    <sheet name="Zvanīja 2012" sheetId="10" r:id="rId10"/>
    <sheet name="E-pasts 2012" sheetId="11" r:id="rId11"/>
    <sheet name="Kā apkalpoti 2012" sheetId="12" r:id="rId12"/>
  </sheets>
  <definedNames/>
  <calcPr fullCalcOnLoad="1"/>
</workbook>
</file>

<file path=xl/sharedStrings.xml><?xml version="1.0" encoding="utf-8"?>
<sst xmlns="http://schemas.openxmlformats.org/spreadsheetml/2006/main" count="326" uniqueCount="91">
  <si>
    <t>Lietuva</t>
  </si>
  <si>
    <t>Vācija</t>
  </si>
  <si>
    <t>Igaunija</t>
  </si>
  <si>
    <t>Krievija</t>
  </si>
  <si>
    <t>Šveice</t>
  </si>
  <si>
    <t>Beļģija</t>
  </si>
  <si>
    <t>Nīderlande</t>
  </si>
  <si>
    <t>Somija</t>
  </si>
  <si>
    <t>Dānija</t>
  </si>
  <si>
    <t>Francija</t>
  </si>
  <si>
    <t>Čehija</t>
  </si>
  <si>
    <t>Zviedrija</t>
  </si>
  <si>
    <t>Itālija</t>
  </si>
  <si>
    <t>Austrija</t>
  </si>
  <si>
    <t>Norvēģija</t>
  </si>
  <si>
    <t>KOPĀ:</t>
  </si>
  <si>
    <t>Izraēla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</si>
  <si>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</si>
  <si>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</si>
  <si>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</si>
  <si>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</si>
  <si>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</si>
  <si>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</si>
  <si>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</si>
  <si>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</si>
  <si>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</si>
  <si>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</si>
  <si>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</si>
  <si>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</si>
  <si>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</si>
  <si>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Kandava</t>
  </si>
  <si>
    <t>-</t>
  </si>
  <si>
    <t>% no kopējā sk.</t>
  </si>
  <si>
    <t>Ārzemnieki</t>
  </si>
  <si>
    <t>KOPĀ</t>
  </si>
  <si>
    <t>Latvija (izņ.Kand.)</t>
  </si>
  <si>
    <t>Lielbritānija, Īrija</t>
  </si>
  <si>
    <t>Apmeklētāji</t>
  </si>
  <si>
    <t>2002.g. maijs</t>
  </si>
  <si>
    <t>No 2002.g. maijs</t>
  </si>
  <si>
    <t>Ukraina</t>
  </si>
  <si>
    <t>Tūristu skaita dinamika Kandavas TIC</t>
  </si>
  <si>
    <t>Gads</t>
  </si>
  <si>
    <t>Kopā: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</si>
  <si>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</si>
  <si>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</si>
  <si>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</si>
  <si>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</si>
  <si>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</si>
  <si>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</si>
  <si>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</si>
  <si>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</si>
  <si>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Citas ārzemes</t>
  </si>
  <si>
    <t>Blatkrievija</t>
  </si>
  <si>
    <t>Kazahstāna</t>
  </si>
  <si>
    <t>2002. V-XII</t>
  </si>
  <si>
    <t>Ienāca</t>
  </si>
  <si>
    <t>E-pasts</t>
  </si>
  <si>
    <t>Zvani</t>
  </si>
  <si>
    <t>No kurienes</t>
  </si>
  <si>
    <t>Latvija (iesk.Kand.)</t>
  </si>
  <si>
    <t>Polija</t>
  </si>
  <si>
    <t>ASV</t>
  </si>
  <si>
    <t>Kanāda</t>
  </si>
  <si>
    <t>Spānija</t>
  </si>
  <si>
    <t>Baltkrievija</t>
  </si>
  <si>
    <t>% no tūr. gadā</t>
  </si>
  <si>
    <t>2010.</t>
  </si>
  <si>
    <t>2011.</t>
  </si>
  <si>
    <t>Ķīna</t>
  </si>
  <si>
    <t>Latvijas tūristi</t>
  </si>
  <si>
    <t>2002.V-XII</t>
  </si>
  <si>
    <t>Īslande</t>
  </si>
  <si>
    <t>Indija</t>
  </si>
  <si>
    <t>Sauda Arābija</t>
  </si>
  <si>
    <t>Malta</t>
  </si>
  <si>
    <t>Moldova</t>
  </si>
  <si>
    <t>Ungārija</t>
  </si>
  <si>
    <r>
      <t xml:space="preserve">Apkalpotie </t>
    </r>
    <r>
      <rPr>
        <b/>
        <sz val="14"/>
        <rFont val="Arial"/>
        <family val="2"/>
      </rPr>
      <t xml:space="preserve">ienākušie </t>
    </r>
    <r>
      <rPr>
        <sz val="14"/>
        <rFont val="Arial"/>
        <family val="2"/>
      </rPr>
      <t>Kandavas TIC 2012.gadā</t>
    </r>
  </si>
  <si>
    <t>Apkalpotie tūristi (ienākošie, e-pasti, zvani) Kandavas TIC 2012.gadā</t>
  </si>
  <si>
    <r>
      <t xml:space="preserve">Apkalpoti </t>
    </r>
    <r>
      <rPr>
        <b/>
        <sz val="14"/>
        <rFont val="Arial"/>
        <family val="2"/>
      </rPr>
      <t xml:space="preserve">pa e-pastu </t>
    </r>
    <r>
      <rPr>
        <sz val="14"/>
        <rFont val="Arial"/>
        <family val="2"/>
      </rPr>
      <t>Kandavas TIC 2012.gadā</t>
    </r>
  </si>
  <si>
    <t>Argentīna</t>
  </si>
  <si>
    <r>
      <t>Apkalpotie klienti Kandavas TIC 2012.gadā</t>
    </r>
    <r>
      <rPr>
        <b/>
        <sz val="12"/>
        <rFont val="Arial"/>
        <family val="2"/>
      </rPr>
      <t xml:space="preserve"> pa veidiem un valstīm</t>
    </r>
  </si>
  <si>
    <t>2012.</t>
  </si>
  <si>
    <t>(2002.g. maija - 2012.g.)</t>
  </si>
  <si>
    <t>2002.g. Maijs-</t>
  </si>
  <si>
    <t>Ārzmenieki</t>
  </si>
  <si>
    <t>ĀRZEMNIEKI</t>
  </si>
  <si>
    <t>Ārzemju tūristi Kandavas TIC (2002.g.maijs - 2012.)</t>
  </si>
  <si>
    <t>Latvijas tūristu skaita dinamika Kandavas TIC (2002.g.maijs - 2012.)</t>
  </si>
  <si>
    <r>
      <t xml:space="preserve">Apkalpotie </t>
    </r>
    <r>
      <rPr>
        <b/>
        <sz val="14"/>
        <rFont val="Arial"/>
        <family val="2"/>
      </rPr>
      <t xml:space="preserve">pa telefonu </t>
    </r>
    <r>
      <rPr>
        <sz val="14"/>
        <rFont val="Arial"/>
        <family val="2"/>
      </rPr>
      <t>Kandavas TIC 2012.gadā</t>
    </r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</si>
</sst>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_-* #,##0.000\ &quot;Ls&quot;_-;\-* #,##0.000\ &quot;Ls&quot;_-;_-* &quot;-&quot;??\ &quot;Ls&quot;_-;_-@_-"/>
    <numFmt numFmtId="185" formatCode="_-* #,##0.0000\ &quot;Ls&quot;_-;\-* #,##0.0000\ &quot;Ls&quot;_-;_-* &quot;-&quot;??\ &quot;Ls&quot;_-;_-@_-"/>
    <numFmt numFmtId="186" formatCode="_-* #,##0.0\ &quot;Ls&quot;_-;\-* #,##0.0\ &quot;Ls&quot;_-;_-* &quot;-&quot;??\ &quot;Ls&quot;_-;_-@_-"/>
    <numFmt numFmtId="187" formatCode="_-* #,##0\ &quot;Ls&quot;_-;\-* #,##0\ &quot;Ls&quot;_-;_-* &quot;-&quot;??\ &quot;Ls&quot;_-;_-@_-"/>
    <numFmt numFmtId="188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.2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0" fillId="0" borderId="3" xfId="0" applyBorder="1" applyAlignment="1">
      <alignment wrapText="1"/>
    </xf>
    <xf numFmtId="0" fontId="13" fillId="0" borderId="4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center" vertical="top" textRotation="90" wrapText="1"/>
    </xf>
    <xf numFmtId="0" fontId="12" fillId="0" borderId="8" xfId="0" applyFont="1" applyBorder="1" applyAlignment="1">
      <alignment horizontal="center" vertical="top" textRotation="90" wrapText="1"/>
    </xf>
    <xf numFmtId="0" fontId="12" fillId="0" borderId="7" xfId="0" applyFont="1" applyBorder="1" applyAlignment="1">
      <alignment horizontal="center" vertical="top" textRotation="90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top" textRotation="90" wrapText="1"/>
    </xf>
    <xf numFmtId="0" fontId="0" fillId="0" borderId="2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16" fillId="3" borderId="27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textRotation="90"/>
    </xf>
    <xf numFmtId="0" fontId="16" fillId="3" borderId="4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6" fillId="3" borderId="3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/>
    </xf>
    <xf numFmtId="0" fontId="18" fillId="4" borderId="9" xfId="0" applyFont="1" applyFill="1" applyBorder="1" applyAlignment="1">
      <alignment/>
    </xf>
    <xf numFmtId="0" fontId="18" fillId="4" borderId="32" xfId="0" applyFont="1" applyFill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24" fillId="2" borderId="16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2" borderId="16" xfId="0" applyFont="1" applyFill="1" applyBorder="1" applyAlignment="1">
      <alignment horizontal="left" vertical="top" wrapText="1"/>
    </xf>
    <xf numFmtId="0" fontId="18" fillId="0" borderId="14" xfId="17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" fontId="0" fillId="3" borderId="35" xfId="0" applyNumberFormat="1" applyFont="1" applyFill="1" applyBorder="1" applyAlignment="1">
      <alignment horizontal="center" vertical="center"/>
    </xf>
    <xf numFmtId="1" fontId="0" fillId="3" borderId="39" xfId="0" applyNumberFormat="1" applyFont="1" applyFill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6" fillId="0" borderId="4" xfId="0" applyFont="1" applyFill="1" applyBorder="1" applyAlignment="1">
      <alignment horizontal="center" textRotation="90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0" fillId="3" borderId="4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/>
    </xf>
    <xf numFmtId="0" fontId="16" fillId="3" borderId="21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175" fontId="0" fillId="3" borderId="21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175" fontId="5" fillId="3" borderId="3" xfId="0" applyNumberFormat="1" applyFont="1" applyFill="1" applyBorder="1" applyAlignment="1">
      <alignment horizontal="center"/>
    </xf>
    <xf numFmtId="175" fontId="0" fillId="3" borderId="4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16" fillId="3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vertical="top" wrapText="1"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16" fillId="3" borderId="56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2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3" borderId="27" xfId="0" applyFont="1" applyFill="1" applyBorder="1" applyAlignment="1">
      <alignment/>
    </xf>
    <xf numFmtId="0" fontId="21" fillId="3" borderId="3" xfId="0" applyFont="1" applyFill="1" applyBorder="1" applyAlignment="1">
      <alignment horizontal="left" vertical="top" textRotation="90" wrapText="1"/>
    </xf>
    <xf numFmtId="0" fontId="21" fillId="0" borderId="0" xfId="0" applyFont="1" applyBorder="1" applyAlignment="1">
      <alignment horizontal="left" vertical="top" textRotation="90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38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8" fillId="3" borderId="27" xfId="0" applyFont="1" applyFill="1" applyBorder="1" applyAlignment="1">
      <alignment horizontal="left" vertical="top" wrapText="1"/>
    </xf>
    <xf numFmtId="0" fontId="8" fillId="3" borderId="59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/>
    </xf>
    <xf numFmtId="0" fontId="8" fillId="3" borderId="3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textRotation="90" wrapText="1"/>
    </xf>
    <xf numFmtId="0" fontId="0" fillId="0" borderId="8" xfId="0" applyFont="1" applyBorder="1" applyAlignment="1">
      <alignment horizontal="center" vertical="top" textRotation="90" wrapText="1"/>
    </xf>
    <xf numFmtId="0" fontId="0" fillId="0" borderId="7" xfId="0" applyFont="1" applyBorder="1" applyAlignment="1">
      <alignment horizontal="center" vertical="top" textRotation="90" wrapText="1"/>
    </xf>
    <xf numFmtId="0" fontId="5" fillId="0" borderId="4" xfId="0" applyFont="1" applyFill="1" applyBorder="1" applyAlignment="1">
      <alignment horizontal="center" vertical="top" textRotation="90"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5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3" borderId="59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6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2" fillId="0" borderId="29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6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top" textRotation="90" wrapText="1"/>
    </xf>
    <xf numFmtId="0" fontId="21" fillId="0" borderId="66" xfId="0" applyFont="1" applyBorder="1" applyAlignment="1">
      <alignment horizontal="left" vertical="top" textRotation="90" wrapText="1"/>
    </xf>
    <xf numFmtId="0" fontId="25" fillId="0" borderId="66" xfId="0" applyFont="1" applyFill="1" applyBorder="1" applyAlignment="1">
      <alignment horizontal="left" vertical="top" textRotation="90" wrapText="1"/>
    </xf>
    <xf numFmtId="0" fontId="21" fillId="0" borderId="66" xfId="0" applyFont="1" applyFill="1" applyBorder="1" applyAlignment="1">
      <alignment horizontal="left" vertical="top" textRotation="90" wrapText="1"/>
    </xf>
    <xf numFmtId="0" fontId="21" fillId="0" borderId="9" xfId="0" applyFont="1" applyFill="1" applyBorder="1" applyAlignment="1">
      <alignment horizontal="left" vertical="top" textRotation="90" wrapText="1"/>
    </xf>
    <xf numFmtId="0" fontId="21" fillId="0" borderId="9" xfId="0" applyFont="1" applyBorder="1" applyAlignment="1">
      <alignment horizontal="left" vertical="top" textRotation="90" wrapText="1"/>
    </xf>
    <xf numFmtId="0" fontId="21" fillId="0" borderId="32" xfId="0" applyFont="1" applyFill="1" applyBorder="1" applyAlignment="1">
      <alignment horizontal="left" vertical="top" textRotation="90" wrapText="1"/>
    </xf>
    <xf numFmtId="0" fontId="13" fillId="0" borderId="3" xfId="0" applyFont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" borderId="21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0" fillId="3" borderId="61" xfId="0" applyFont="1" applyFill="1" applyBorder="1" applyAlignment="1">
      <alignment horizontal="left" vertical="top" wrapText="1"/>
    </xf>
    <xf numFmtId="0" fontId="9" fillId="3" borderId="61" xfId="0" applyFont="1" applyFill="1" applyBorder="1" applyAlignment="1">
      <alignment horizontal="left" vertical="top" wrapText="1"/>
    </xf>
    <xf numFmtId="0" fontId="0" fillId="3" borderId="60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6" fillId="0" borderId="3" xfId="0" applyFont="1" applyBorder="1" applyAlignment="1">
      <alignment horizontal="center" textRotation="90"/>
    </xf>
    <xf numFmtId="0" fontId="16" fillId="0" borderId="3" xfId="0" applyFont="1" applyFill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0" fillId="3" borderId="17" xfId="0" applyFont="1" applyFill="1" applyBorder="1" applyAlignment="1">
      <alignment horizontal="left" vertical="top" wrapText="1"/>
    </xf>
    <xf numFmtId="0" fontId="16" fillId="3" borderId="68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4" borderId="69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6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left" vertical="top" wrapText="1"/>
    </xf>
    <xf numFmtId="0" fontId="13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center"/>
    </xf>
    <xf numFmtId="0" fontId="12" fillId="3" borderId="49" xfId="0" applyFont="1" applyFill="1" applyBorder="1" applyAlignment="1">
      <alignment/>
    </xf>
    <xf numFmtId="0" fontId="12" fillId="3" borderId="1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5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 vertical="top" textRotation="90" wrapText="1"/>
    </xf>
    <xf numFmtId="175" fontId="0" fillId="4" borderId="15" xfId="0" applyNumberFormat="1" applyFont="1" applyFill="1" applyBorder="1" applyAlignment="1">
      <alignment horizontal="center" vertical="center" wrapText="1"/>
    </xf>
    <xf numFmtId="175" fontId="0" fillId="4" borderId="50" xfId="0" applyNumberFormat="1" applyFont="1" applyFill="1" applyBorder="1" applyAlignment="1">
      <alignment horizontal="center" vertical="center" wrapText="1"/>
    </xf>
    <xf numFmtId="175" fontId="0" fillId="4" borderId="3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" xfId="0" applyBorder="1" applyAlignment="1">
      <alignment/>
    </xf>
    <xf numFmtId="0" fontId="5" fillId="0" borderId="72" xfId="0" applyFont="1" applyBorder="1" applyAlignment="1">
      <alignment vertical="top" textRotation="90"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47" xfId="0" applyBorder="1" applyAlignment="1">
      <alignment/>
    </xf>
    <xf numFmtId="0" fontId="0" fillId="0" borderId="58" xfId="0" applyFont="1" applyFill="1" applyBorder="1" applyAlignment="1">
      <alignment horizontal="right" vertical="center"/>
    </xf>
    <xf numFmtId="0" fontId="0" fillId="0" borderId="5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16" fillId="3" borderId="73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3" fillId="3" borderId="70" xfId="0" applyFont="1" applyFill="1" applyBorder="1" applyAlignment="1">
      <alignment horizontal="center"/>
    </xf>
    <xf numFmtId="0" fontId="13" fillId="3" borderId="73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44" xfId="0" applyFont="1" applyBorder="1" applyAlignment="1">
      <alignment horizontal="center" vertical="top" textRotation="90" wrapText="1"/>
    </xf>
    <xf numFmtId="0" fontId="5" fillId="0" borderId="45" xfId="0" applyFont="1" applyBorder="1" applyAlignment="1">
      <alignment horizontal="center" vertical="top" textRotation="90" wrapText="1"/>
    </xf>
    <xf numFmtId="0" fontId="0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4" borderId="50" xfId="0" applyFont="1" applyFill="1" applyBorder="1" applyAlignment="1">
      <alignment/>
    </xf>
    <xf numFmtId="0" fontId="18" fillId="0" borderId="1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Kandavas TIC apkalpoto klientu grafiks 2012.gadā pa mēnešiem</a:t>
            </a:r>
          </a:p>
        </c:rich>
      </c:tx>
      <c:layout>
        <c:manualLayout>
          <c:xMode val="factor"/>
          <c:yMode val="factor"/>
          <c:x val="-0.002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28"/>
          <c:w val="0.867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'Apmeklejums, grafiks'!$A$2</c:f>
              <c:strCache>
                <c:ptCount val="1"/>
                <c:pt idx="0">
                  <c:v>Apmeklētāji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'Apmeklejums, grafiks'!$B$1:$M$1</c:f>
              <c:strCache/>
            </c:strRef>
          </c:cat>
          <c:val>
            <c:numRef>
              <c:f>'Apmeklejums, grafiks'!$B$2:$M$2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delete val="1"/>
        <c:majorTickMark val="out"/>
        <c:minorTickMark val="none"/>
        <c:tickLblPos val="nextTo"/>
        <c:crossAx val="5649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Latvijas (t.sk.Kandavas) tūristi Kandavas TIC 
2012.gadā mēnešu skatījumā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'Latvijas tūr. garfiks'!$A$2</c:f>
              <c:strCache>
                <c:ptCount val="1"/>
                <c:pt idx="0">
                  <c:v>Latvijas tūristi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garfiks'!$B$1:$M$1</c:f>
              <c:strCache/>
            </c:strRef>
          </c:cat>
          <c:val>
            <c:numRef>
              <c:f>'Latvijas tūr. garfiks'!$B$2:$M$2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324680"/>
        <c:axId val="43813257"/>
      </c:bar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2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Ārzemnieki Kandavas TIC 
2012.gadā mēnešu skatījumā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25"/>
          <c:w val="0.817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'Ārzemju tūrist, grafiksi'!$A$2</c:f>
              <c:strCache>
                <c:ptCount val="1"/>
                <c:pt idx="0">
                  <c:v>Ārzemnieki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'Ārzemju tūrist, grafiksi'!$B$1:$M$1</c:f>
              <c:strCache/>
            </c:strRef>
          </c:cat>
          <c:val>
            <c:numRef>
              <c:f>'Ārzemju tūrist, grafiksi'!$B$2:$M$2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l"/>
        <c:delete val="1"/>
        <c:majorTickMark val="out"/>
        <c:minorTickMark val="none"/>
        <c:tickLblPos val="nextTo"/>
        <c:crossAx val="5877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Kandavas TIC apkalpotie klienti 
2002. V - 2012.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'Apkalp.graf.2002-12'!$A$2</c:f>
              <c:strCache>
                <c:ptCount val="1"/>
                <c:pt idx="0">
                  <c:v>2002.V-XII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'Apkalp.graf.2002-12'!$B$2</c:f>
              <c:numCache/>
            </c:numRef>
          </c:val>
        </c:ser>
        <c:ser>
          <c:idx val="1"/>
          <c:order val="1"/>
          <c:tx>
            <c:strRef>
              <c:f>'Apkalp.graf.2002-12'!$A$3</c:f>
              <c:strCache>
                <c:ptCount val="1"/>
                <c:pt idx="0">
                  <c:v>2003.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'Apkalp.graf.2002-12'!$B$3</c:f>
              <c:numCache/>
            </c:numRef>
          </c:val>
        </c:ser>
        <c:ser>
          <c:idx val="2"/>
          <c:order val="2"/>
          <c:tx>
            <c:strRef>
              <c:f>'Apkalp.graf.2002-12'!$A$4</c:f>
              <c:strCache>
                <c:ptCount val="1"/>
                <c:pt idx="0">
                  <c:v>2004.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'Apkalp.graf.2002-12'!$B$4</c:f>
              <c:numCache/>
            </c:numRef>
          </c:val>
        </c:ser>
        <c:ser>
          <c:idx val="3"/>
          <c:order val="3"/>
          <c:tx>
            <c:strRef>
              <c:f>'Apkalp.graf.2002-12'!$A$5</c:f>
              <c:strCache>
                <c:ptCount val="1"/>
                <c:pt idx="0">
                  <c:v>2005.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'Apkalp.graf.2002-12'!$B$5</c:f>
              <c:numCache/>
            </c:numRef>
          </c:val>
        </c:ser>
        <c:ser>
          <c:idx val="4"/>
          <c:order val="4"/>
          <c:tx>
            <c:strRef>
              <c:f>'Apkalp.graf.2002-12'!$A$6</c:f>
              <c:strCache>
                <c:ptCount val="1"/>
                <c:pt idx="0">
                  <c:v>2006.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'Apkalp.graf.2002-12'!$B$6</c:f>
              <c:numCache/>
            </c:numRef>
          </c:val>
        </c:ser>
        <c:ser>
          <c:idx val="5"/>
          <c:order val="5"/>
          <c:tx>
            <c:strRef>
              <c:f>'Apkalp.graf.2002-12'!$A$7</c:f>
              <c:strCache>
                <c:ptCount val="1"/>
                <c:pt idx="0">
                  <c:v>2007.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'Apkalp.graf.2002-12'!$B$7</c:f>
              <c:numCache/>
            </c:numRef>
          </c:val>
        </c:ser>
        <c:ser>
          <c:idx val="6"/>
          <c:order val="6"/>
          <c:tx>
            <c:strRef>
              <c:f>'Apkalp.graf.2002-12'!$A$8</c:f>
              <c:strCache>
                <c:ptCount val="1"/>
                <c:pt idx="0">
                  <c:v>2008.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'Apkalp.graf.2002-12'!$B$8</c:f>
              <c:numCache/>
            </c:numRef>
          </c:val>
        </c:ser>
        <c:ser>
          <c:idx val="7"/>
          <c:order val="7"/>
          <c:tx>
            <c:strRef>
              <c:f>'Apkalp.graf.2002-12'!$A$9</c:f>
              <c:strCache>
                <c:ptCount val="1"/>
                <c:pt idx="0">
                  <c:v>2009.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'Apkalp.graf.2002-12'!$B$9</c:f>
              <c:numCache/>
            </c:numRef>
          </c:val>
        </c:ser>
        <c:ser>
          <c:idx val="8"/>
          <c:order val="8"/>
          <c:tx>
            <c:strRef>
              <c:f>'Apkalp.graf.2002-12'!$A$10</c:f>
              <c:strCache>
                <c:ptCount val="1"/>
                <c:pt idx="0">
                  <c:v>2010.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'Apkalp.graf.2002-12'!$B$10</c:f>
              <c:numCache/>
            </c:numRef>
          </c:val>
        </c:ser>
        <c:ser>
          <c:idx val="9"/>
          <c:order val="9"/>
          <c:tx>
            <c:strRef>
              <c:f>'Apkalp.graf.2002-12'!$A$11</c:f>
              <c:strCache>
                <c:ptCount val="1"/>
                <c:pt idx="0">
                  <c:v>2011.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'Apkalp.graf.2002-12'!$B$11</c:f>
              <c:numCache/>
            </c:numRef>
          </c:val>
        </c:ser>
        <c:ser>
          <c:idx val="10"/>
          <c:order val="10"/>
          <c:tx>
            <c:strRef>
              <c:f>'Apkalp.graf.2002-12'!$A$12</c:f>
              <c:strCache>
                <c:ptCount val="1"/>
                <c:pt idx="0">
                  <c:v>2012.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'Apkalp.graf.2002-12'!$B$1</c:f>
              <c:numCache/>
            </c:numRef>
          </c:cat>
          <c:val>
            <c:numRef>
              <c:f>'Apkalp.graf.2002-12'!$B$12</c:f>
              <c:numCache/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5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Apmeklētāju skaita dinamika Kandavas TIC 
no 2002.gada maija - 2012.gadam</a:t>
            </a:r>
          </a:p>
        </c:rich>
      </c:tx>
      <c:layout>
        <c:manualLayout>
          <c:xMode val="factor"/>
          <c:yMode val="factor"/>
          <c:x val="0.0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725"/>
          <c:w val="0.7937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'Apmeklētāji 2002-12'!$A$28:$A$38</c:f>
              <c:strCache/>
            </c:strRef>
          </c:cat>
          <c:val>
            <c:numRef>
              <c:f>'Apmeklētāji 2002-12'!$B$28:$B$38</c:f>
              <c:numCache/>
            </c:numRef>
          </c:val>
        </c:ser>
        <c:overlap val="100"/>
        <c:axId val="15203910"/>
        <c:axId val="2617463"/>
      </c:bar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Apmeklētāji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0</xdr:rowOff>
    </xdr:from>
    <xdr:to>
      <xdr:col>13</xdr:col>
      <xdr:colOff>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85750" y="1495425"/>
        <a:ext cx="3543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13</xdr:col>
      <xdr:colOff>238125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95250" y="1781175"/>
        <a:ext cx="44862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15</xdr:col>
      <xdr:colOff>381000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00025" y="1485900"/>
        <a:ext cx="5438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85725</xdr:rowOff>
    </xdr:from>
    <xdr:to>
      <xdr:col>13</xdr:col>
      <xdr:colOff>523875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43225" y="1238250"/>
        <a:ext cx="5886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171450</xdr:rowOff>
    </xdr:from>
    <xdr:to>
      <xdr:col>13</xdr:col>
      <xdr:colOff>542925</xdr:colOff>
      <xdr:row>32</xdr:row>
      <xdr:rowOff>190500</xdr:rowOff>
    </xdr:to>
    <xdr:graphicFrame>
      <xdr:nvGraphicFramePr>
        <xdr:cNvPr id="1" name="Chart 2"/>
        <xdr:cNvGraphicFramePr/>
      </xdr:nvGraphicFramePr>
      <xdr:xfrm>
        <a:off x="2895600" y="6000750"/>
        <a:ext cx="4248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selection activeCell="M3" sqref="M3"/>
    </sheetView>
  </sheetViews>
  <sheetFormatPr defaultColWidth="9.140625" defaultRowHeight="12.75"/>
  <cols>
    <col min="1" max="1" width="11.140625" style="0" customWidth="1"/>
    <col min="2" max="13" width="3.8515625" style="0" customWidth="1"/>
    <col min="14" max="14" width="4.8515625" style="0" customWidth="1"/>
    <col min="15" max="15" width="6.8515625" style="0" customWidth="1"/>
    <col min="16" max="16" width="6.421875" style="0" customWidth="1"/>
  </cols>
  <sheetData>
    <row r="1" spans="1:14" ht="60" customHeight="1" thickBot="1">
      <c r="A1" s="33"/>
      <c r="B1" s="23" t="s">
        <v>17</v>
      </c>
      <c r="C1" s="24" t="s">
        <v>18</v>
      </c>
      <c r="D1" s="24" t="s">
        <v>19</v>
      </c>
      <c r="E1" s="24" t="s">
        <v>20</v>
      </c>
      <c r="F1" s="24" t="s">
        <v>21</v>
      </c>
      <c r="G1" s="24" t="s">
        <v>22</v>
      </c>
      <c r="H1" s="25" t="s">
        <v>23</v>
      </c>
      <c r="I1" s="24" t="s">
        <v>24</v>
      </c>
      <c r="J1" s="26" t="s">
        <v>25</v>
      </c>
      <c r="K1" s="27" t="s">
        <v>26</v>
      </c>
      <c r="L1" s="27" t="s">
        <v>27</v>
      </c>
      <c r="M1" s="27" t="s">
        <v>28</v>
      </c>
      <c r="N1" s="34" t="s">
        <v>29</v>
      </c>
    </row>
    <row r="2" spans="1:17" ht="13.5" thickBot="1">
      <c r="A2" s="19" t="s">
        <v>37</v>
      </c>
      <c r="B2" s="35">
        <v>298</v>
      </c>
      <c r="C2" s="36">
        <v>184</v>
      </c>
      <c r="D2" s="36">
        <v>349</v>
      </c>
      <c r="E2" s="36">
        <v>301</v>
      </c>
      <c r="F2" s="36">
        <v>421</v>
      </c>
      <c r="G2" s="28">
        <v>527</v>
      </c>
      <c r="H2" s="28">
        <v>545</v>
      </c>
      <c r="I2" s="28">
        <v>561</v>
      </c>
      <c r="J2" s="28">
        <v>304</v>
      </c>
      <c r="K2" s="29">
        <v>309</v>
      </c>
      <c r="L2" s="30">
        <v>309</v>
      </c>
      <c r="M2" s="30">
        <v>211</v>
      </c>
      <c r="N2" s="31">
        <f>SUM(B2:M2)</f>
        <v>4319</v>
      </c>
      <c r="O2" s="1"/>
      <c r="P2" s="1"/>
      <c r="Q2" s="1"/>
    </row>
    <row r="3" spans="1:17" ht="12.7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"/>
    </row>
    <row r="4" spans="1:17" ht="15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H23" sqref="H23"/>
    </sheetView>
  </sheetViews>
  <sheetFormatPr defaultColWidth="9.140625" defaultRowHeight="12.75"/>
  <cols>
    <col min="1" max="1" width="13.2812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8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7.28125" style="67" customWidth="1"/>
    <col min="15" max="15" width="7.8515625" style="0" customWidth="1"/>
  </cols>
  <sheetData>
    <row r="1" spans="1:15" ht="16.5" customHeight="1">
      <c r="A1" s="451" t="s">
        <v>90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ht="13.5" thickBot="1"/>
    <row r="3" spans="1:14" ht="72" customHeight="1" thickBot="1">
      <c r="A3" s="73" t="s">
        <v>59</v>
      </c>
      <c r="B3" s="321" t="s">
        <v>17</v>
      </c>
      <c r="C3" s="319" t="s">
        <v>18</v>
      </c>
      <c r="D3" s="319" t="s">
        <v>19</v>
      </c>
      <c r="E3" s="319" t="s">
        <v>20</v>
      </c>
      <c r="F3" s="319" t="s">
        <v>21</v>
      </c>
      <c r="G3" s="319" t="s">
        <v>22</v>
      </c>
      <c r="H3" s="320" t="s">
        <v>23</v>
      </c>
      <c r="I3" s="319" t="s">
        <v>24</v>
      </c>
      <c r="J3" s="319" t="s">
        <v>25</v>
      </c>
      <c r="K3" s="319" t="s">
        <v>26</v>
      </c>
      <c r="L3" s="319" t="s">
        <v>27</v>
      </c>
      <c r="M3" s="319" t="s">
        <v>28</v>
      </c>
      <c r="N3" s="99" t="s">
        <v>34</v>
      </c>
    </row>
    <row r="4" spans="1:14" ht="8.25" customHeight="1" thickBot="1">
      <c r="A4" s="355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359"/>
    </row>
    <row r="5" spans="1:14" ht="17.25" customHeight="1" thickBot="1">
      <c r="A5" s="338" t="s">
        <v>60</v>
      </c>
      <c r="B5" s="331">
        <v>33</v>
      </c>
      <c r="C5" s="332">
        <f>29-C12</f>
        <v>28</v>
      </c>
      <c r="D5" s="332">
        <f>44-D12</f>
        <v>44</v>
      </c>
      <c r="E5" s="332">
        <f>42-E12</f>
        <v>41</v>
      </c>
      <c r="F5" s="332">
        <f>84-F12</f>
        <v>82</v>
      </c>
      <c r="G5" s="332">
        <f>63-G12</f>
        <v>63</v>
      </c>
      <c r="H5" s="332">
        <f>80-H12</f>
        <v>78</v>
      </c>
      <c r="I5" s="332">
        <f>34-I12</f>
        <v>33</v>
      </c>
      <c r="J5" s="332">
        <f>37-J12</f>
        <v>37</v>
      </c>
      <c r="K5" s="332">
        <f>40-K12</f>
        <v>36</v>
      </c>
      <c r="L5" s="332">
        <v>32</v>
      </c>
      <c r="M5" s="333">
        <v>25</v>
      </c>
      <c r="N5" s="339">
        <f aca="true" t="shared" si="0" ref="N5:N12">SUM(B5:M5)</f>
        <v>532</v>
      </c>
    </row>
    <row r="6" spans="1:14" ht="15.75">
      <c r="A6" s="312" t="s">
        <v>2</v>
      </c>
      <c r="B6" s="202"/>
      <c r="C6" s="201"/>
      <c r="D6" s="201"/>
      <c r="E6" s="201"/>
      <c r="F6" s="201"/>
      <c r="G6" s="201"/>
      <c r="H6" s="200"/>
      <c r="I6" s="201">
        <v>1</v>
      </c>
      <c r="J6" s="201"/>
      <c r="K6" s="201"/>
      <c r="L6" s="201"/>
      <c r="M6" s="317"/>
      <c r="N6" s="176">
        <f t="shared" si="0"/>
        <v>1</v>
      </c>
    </row>
    <row r="7" spans="1:14" ht="15.75">
      <c r="A7" s="311" t="s">
        <v>3</v>
      </c>
      <c r="B7" s="202"/>
      <c r="C7" s="201">
        <v>1</v>
      </c>
      <c r="D7" s="201"/>
      <c r="E7" s="201"/>
      <c r="F7" s="201"/>
      <c r="G7" s="201"/>
      <c r="H7" s="200"/>
      <c r="I7" s="201"/>
      <c r="J7" s="201"/>
      <c r="K7" s="201"/>
      <c r="L7" s="201"/>
      <c r="M7" s="317"/>
      <c r="N7" s="176">
        <f t="shared" si="0"/>
        <v>1</v>
      </c>
    </row>
    <row r="8" spans="1:14" ht="15.75">
      <c r="A8" s="311" t="s">
        <v>0</v>
      </c>
      <c r="B8" s="202"/>
      <c r="C8" s="201"/>
      <c r="D8" s="201"/>
      <c r="E8" s="201">
        <v>1</v>
      </c>
      <c r="F8" s="201">
        <v>2</v>
      </c>
      <c r="G8" s="201"/>
      <c r="H8" s="200">
        <v>2</v>
      </c>
      <c r="I8" s="201"/>
      <c r="J8" s="201"/>
      <c r="K8" s="201">
        <v>2</v>
      </c>
      <c r="L8" s="201"/>
      <c r="M8" s="317"/>
      <c r="N8" s="176">
        <f t="shared" si="0"/>
        <v>7</v>
      </c>
    </row>
    <row r="9" spans="1:14" ht="15.75">
      <c r="A9" s="311" t="s">
        <v>7</v>
      </c>
      <c r="B9" s="202"/>
      <c r="C9" s="201"/>
      <c r="D9" s="201"/>
      <c r="E9" s="201"/>
      <c r="F9" s="201"/>
      <c r="G9" s="201"/>
      <c r="H9" s="200"/>
      <c r="I9" s="201"/>
      <c r="J9" s="201"/>
      <c r="K9" s="201">
        <v>1</v>
      </c>
      <c r="L9" s="201"/>
      <c r="M9" s="317"/>
      <c r="N9" s="176">
        <f t="shared" si="0"/>
        <v>1</v>
      </c>
    </row>
    <row r="10" spans="1:14" ht="16.5" thickBot="1">
      <c r="A10" s="322" t="s">
        <v>52</v>
      </c>
      <c r="B10" s="325"/>
      <c r="C10" s="326"/>
      <c r="D10" s="326"/>
      <c r="E10" s="326"/>
      <c r="F10" s="326"/>
      <c r="G10" s="326"/>
      <c r="H10" s="327"/>
      <c r="I10" s="326"/>
      <c r="J10" s="326"/>
      <c r="K10" s="326">
        <v>1</v>
      </c>
      <c r="L10" s="326"/>
      <c r="M10" s="328"/>
      <c r="N10" s="329">
        <f t="shared" si="0"/>
        <v>1</v>
      </c>
    </row>
    <row r="11" spans="1:14" ht="16.5" thickBot="1">
      <c r="A11" s="83" t="s">
        <v>34</v>
      </c>
      <c r="B11" s="410">
        <f aca="true" t="shared" si="1" ref="B11:M11">SUM(B4:B10)</f>
        <v>33</v>
      </c>
      <c r="C11" s="410">
        <f t="shared" si="1"/>
        <v>29</v>
      </c>
      <c r="D11" s="410">
        <f t="shared" si="1"/>
        <v>44</v>
      </c>
      <c r="E11" s="410">
        <f t="shared" si="1"/>
        <v>42</v>
      </c>
      <c r="F11" s="410">
        <f t="shared" si="1"/>
        <v>84</v>
      </c>
      <c r="G11" s="410">
        <f t="shared" si="1"/>
        <v>63</v>
      </c>
      <c r="H11" s="410">
        <f t="shared" si="1"/>
        <v>80</v>
      </c>
      <c r="I11" s="410">
        <f t="shared" si="1"/>
        <v>34</v>
      </c>
      <c r="J11" s="410">
        <f t="shared" si="1"/>
        <v>37</v>
      </c>
      <c r="K11" s="410">
        <f t="shared" si="1"/>
        <v>40</v>
      </c>
      <c r="L11" s="410">
        <f t="shared" si="1"/>
        <v>32</v>
      </c>
      <c r="M11" s="410">
        <f t="shared" si="1"/>
        <v>25</v>
      </c>
      <c r="N11" s="99">
        <f t="shared" si="0"/>
        <v>543</v>
      </c>
    </row>
    <row r="12" spans="1:14" ht="13.5" thickBot="1">
      <c r="A12" s="411" t="s">
        <v>86</v>
      </c>
      <c r="B12" s="412">
        <f aca="true" t="shared" si="2" ref="B12:M12">SUM(B6:B10)</f>
        <v>0</v>
      </c>
      <c r="C12" s="407">
        <f t="shared" si="2"/>
        <v>1</v>
      </c>
      <c r="D12" s="407">
        <f t="shared" si="2"/>
        <v>0</v>
      </c>
      <c r="E12" s="407">
        <f t="shared" si="2"/>
        <v>1</v>
      </c>
      <c r="F12" s="407">
        <f t="shared" si="2"/>
        <v>2</v>
      </c>
      <c r="G12" s="407">
        <f t="shared" si="2"/>
        <v>0</v>
      </c>
      <c r="H12" s="407">
        <f t="shared" si="2"/>
        <v>2</v>
      </c>
      <c r="I12" s="407">
        <f t="shared" si="2"/>
        <v>1</v>
      </c>
      <c r="J12" s="407">
        <f t="shared" si="2"/>
        <v>0</v>
      </c>
      <c r="K12" s="407">
        <f t="shared" si="2"/>
        <v>4</v>
      </c>
      <c r="L12" s="407">
        <f t="shared" si="2"/>
        <v>0</v>
      </c>
      <c r="M12" s="413">
        <f t="shared" si="2"/>
        <v>0</v>
      </c>
      <c r="N12" s="414">
        <f t="shared" si="0"/>
        <v>11</v>
      </c>
    </row>
  </sheetData>
  <mergeCells count="1">
    <mergeCell ref="A1:O1"/>
  </mergeCells>
  <printOptions/>
  <pageMargins left="1.3779527559055118" right="0.7480314960629921" top="1.07" bottom="0.37" header="0.2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
info@kandava.lv   www.visitkandava.lv</oddHeader>
    <oddFooter>&amp;RSagatavoja: Kandavas TIC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="90" zoomScaleNormal="90" workbookViewId="0" topLeftCell="A4">
      <selection activeCell="A21" sqref="A21:IV21"/>
    </sheetView>
  </sheetViews>
  <sheetFormatPr defaultColWidth="9.140625" defaultRowHeight="12.75"/>
  <cols>
    <col min="1" max="1" width="14.710937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8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6.8515625" style="67" customWidth="1"/>
    <col min="15" max="15" width="7.8515625" style="0" customWidth="1"/>
  </cols>
  <sheetData>
    <row r="1" spans="1:15" ht="18.75" customHeight="1">
      <c r="A1" s="451" t="s">
        <v>80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ht="13.5" thickBot="1"/>
    <row r="3" spans="1:14" ht="71.25" customHeight="1" thickBot="1">
      <c r="A3" s="73" t="s">
        <v>59</v>
      </c>
      <c r="B3" s="74" t="s">
        <v>17</v>
      </c>
      <c r="C3" s="74" t="s">
        <v>18</v>
      </c>
      <c r="D3" s="74" t="s">
        <v>19</v>
      </c>
      <c r="E3" s="74" t="s">
        <v>20</v>
      </c>
      <c r="F3" s="74" t="s">
        <v>21</v>
      </c>
      <c r="G3" s="74" t="s">
        <v>22</v>
      </c>
      <c r="H3" s="119" t="s">
        <v>23</v>
      </c>
      <c r="I3" s="74" t="s">
        <v>24</v>
      </c>
      <c r="J3" s="74" t="s">
        <v>25</v>
      </c>
      <c r="K3" s="74" t="s">
        <v>26</v>
      </c>
      <c r="L3" s="74" t="s">
        <v>27</v>
      </c>
      <c r="M3" s="74" t="s">
        <v>28</v>
      </c>
      <c r="N3" s="75" t="s">
        <v>34</v>
      </c>
    </row>
    <row r="4" spans="1:14" ht="6" customHeight="1" thickBot="1">
      <c r="A4" s="355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359"/>
    </row>
    <row r="5" spans="1:14" ht="17.25" customHeight="1" thickBot="1">
      <c r="A5" s="353" t="s">
        <v>60</v>
      </c>
      <c r="B5" s="331">
        <f>54-B23</f>
        <v>49</v>
      </c>
      <c r="C5" s="332">
        <f>45-C23</f>
        <v>38</v>
      </c>
      <c r="D5" s="332">
        <f>60-D23</f>
        <v>49</v>
      </c>
      <c r="E5" s="332">
        <f>43-E23</f>
        <v>39</v>
      </c>
      <c r="F5" s="332">
        <f>42-F23</f>
        <v>40</v>
      </c>
      <c r="G5" s="332">
        <f>43-G23</f>
        <v>38</v>
      </c>
      <c r="H5" s="332">
        <f>30-H23</f>
        <v>24</v>
      </c>
      <c r="I5" s="332">
        <f>37-I23</f>
        <v>29</v>
      </c>
      <c r="J5" s="332">
        <f>47-J23</f>
        <v>31</v>
      </c>
      <c r="K5" s="332">
        <f>73-K23</f>
        <v>53</v>
      </c>
      <c r="L5" s="332">
        <f>79-L23</f>
        <v>66</v>
      </c>
      <c r="M5" s="333">
        <v>39</v>
      </c>
      <c r="N5" s="354">
        <f>SUM(B5:M5)</f>
        <v>495</v>
      </c>
    </row>
    <row r="6" spans="1:14" s="115" customFormat="1" ht="17.25" customHeight="1" thickBot="1">
      <c r="A6" s="330" t="s">
        <v>81</v>
      </c>
      <c r="B6" s="369"/>
      <c r="C6" s="370"/>
      <c r="D6" s="370"/>
      <c r="E6" s="370"/>
      <c r="F6" s="370"/>
      <c r="G6" s="370"/>
      <c r="H6" s="370"/>
      <c r="I6" s="370"/>
      <c r="J6" s="370">
        <v>2</v>
      </c>
      <c r="K6" s="370"/>
      <c r="L6" s="370"/>
      <c r="M6" s="371"/>
      <c r="N6" s="354">
        <f>SUM(B6:M6)</f>
        <v>2</v>
      </c>
    </row>
    <row r="7" spans="1:14" ht="15.75">
      <c r="A7" s="313" t="s">
        <v>13</v>
      </c>
      <c r="B7" s="324"/>
      <c r="C7" s="76"/>
      <c r="D7" s="76"/>
      <c r="E7" s="76"/>
      <c r="F7" s="76"/>
      <c r="G7" s="76">
        <v>1</v>
      </c>
      <c r="H7" s="120"/>
      <c r="I7" s="76"/>
      <c r="J7" s="76"/>
      <c r="K7" s="76"/>
      <c r="L7" s="76"/>
      <c r="M7" s="194"/>
      <c r="N7" s="176">
        <f aca="true" t="shared" si="0" ref="N7:N20">SUM(B7:M7)</f>
        <v>1</v>
      </c>
    </row>
    <row r="8" spans="1:14" ht="15.75">
      <c r="A8" s="313" t="s">
        <v>62</v>
      </c>
      <c r="B8" s="324"/>
      <c r="C8" s="76"/>
      <c r="D8" s="76">
        <v>1</v>
      </c>
      <c r="E8" s="76"/>
      <c r="F8" s="76"/>
      <c r="G8" s="76"/>
      <c r="H8" s="120"/>
      <c r="I8" s="76"/>
      <c r="J8" s="76"/>
      <c r="K8" s="76"/>
      <c r="L8" s="76"/>
      <c r="M8" s="194">
        <v>1</v>
      </c>
      <c r="N8" s="193">
        <f t="shared" si="0"/>
        <v>2</v>
      </c>
    </row>
    <row r="9" spans="1:14" ht="15.75">
      <c r="A9" s="313" t="s">
        <v>65</v>
      </c>
      <c r="B9" s="324"/>
      <c r="C9" s="76"/>
      <c r="D9" s="76"/>
      <c r="E9" s="76"/>
      <c r="F9" s="76"/>
      <c r="G9" s="76"/>
      <c r="H9" s="120"/>
      <c r="I9" s="76"/>
      <c r="J9" s="76"/>
      <c r="K9" s="76">
        <v>2</v>
      </c>
      <c r="L9" s="76"/>
      <c r="M9" s="194"/>
      <c r="N9" s="193">
        <f t="shared" si="0"/>
        <v>2</v>
      </c>
    </row>
    <row r="10" spans="1:14" ht="15.75">
      <c r="A10" s="313" t="s">
        <v>12</v>
      </c>
      <c r="B10" s="324"/>
      <c r="C10" s="76"/>
      <c r="D10" s="76">
        <v>1</v>
      </c>
      <c r="E10" s="76"/>
      <c r="F10" s="76"/>
      <c r="G10" s="76"/>
      <c r="H10" s="120"/>
      <c r="I10" s="76"/>
      <c r="J10" s="76"/>
      <c r="K10" s="76"/>
      <c r="L10" s="76"/>
      <c r="M10" s="194"/>
      <c r="N10" s="193">
        <f t="shared" si="0"/>
        <v>1</v>
      </c>
    </row>
    <row r="11" spans="1:14" ht="15.75">
      <c r="A11" s="313" t="s">
        <v>54</v>
      </c>
      <c r="B11" s="324"/>
      <c r="C11" s="76">
        <v>1</v>
      </c>
      <c r="D11" s="76"/>
      <c r="E11" s="76"/>
      <c r="F11" s="76"/>
      <c r="G11" s="76"/>
      <c r="H11" s="120"/>
      <c r="I11" s="76"/>
      <c r="J11" s="76"/>
      <c r="K11" s="76"/>
      <c r="L11" s="76"/>
      <c r="M11" s="194">
        <v>1</v>
      </c>
      <c r="N11" s="193">
        <f t="shared" si="0"/>
        <v>2</v>
      </c>
    </row>
    <row r="12" spans="1:14" ht="15.75">
      <c r="A12" s="313" t="s">
        <v>3</v>
      </c>
      <c r="B12" s="324">
        <v>3</v>
      </c>
      <c r="C12" s="76">
        <v>3</v>
      </c>
      <c r="D12" s="76">
        <v>1</v>
      </c>
      <c r="E12" s="76">
        <v>1</v>
      </c>
      <c r="F12" s="76">
        <v>2</v>
      </c>
      <c r="G12" s="76">
        <v>3</v>
      </c>
      <c r="H12" s="120">
        <v>4</v>
      </c>
      <c r="I12" s="76">
        <v>4</v>
      </c>
      <c r="J12" s="76">
        <v>10</v>
      </c>
      <c r="K12" s="76">
        <v>8</v>
      </c>
      <c r="L12" s="76">
        <v>4</v>
      </c>
      <c r="M12" s="194">
        <v>3</v>
      </c>
      <c r="N12" s="193">
        <f>SUM(B12:M12)</f>
        <v>46</v>
      </c>
    </row>
    <row r="13" spans="1:14" ht="15.75">
      <c r="A13" s="313" t="s">
        <v>69</v>
      </c>
      <c r="B13" s="324"/>
      <c r="C13" s="76"/>
      <c r="D13" s="76"/>
      <c r="E13" s="76"/>
      <c r="F13" s="76"/>
      <c r="G13" s="76"/>
      <c r="H13" s="120"/>
      <c r="I13" s="76">
        <v>2</v>
      </c>
      <c r="J13" s="76"/>
      <c r="K13" s="76"/>
      <c r="L13" s="76"/>
      <c r="M13" s="194"/>
      <c r="N13" s="193">
        <f t="shared" si="0"/>
        <v>2</v>
      </c>
    </row>
    <row r="14" spans="1:14" ht="24" customHeight="1">
      <c r="A14" s="314" t="s">
        <v>36</v>
      </c>
      <c r="B14" s="324"/>
      <c r="C14" s="76">
        <v>1</v>
      </c>
      <c r="D14" s="76">
        <v>1</v>
      </c>
      <c r="E14" s="76">
        <v>1</v>
      </c>
      <c r="F14" s="76"/>
      <c r="G14" s="76"/>
      <c r="H14" s="120"/>
      <c r="I14" s="76"/>
      <c r="J14" s="76"/>
      <c r="K14" s="76"/>
      <c r="L14" s="76">
        <v>2</v>
      </c>
      <c r="M14" s="194"/>
      <c r="N14" s="193">
        <f t="shared" si="0"/>
        <v>5</v>
      </c>
    </row>
    <row r="15" spans="1:14" ht="15.75">
      <c r="A15" s="313" t="s">
        <v>0</v>
      </c>
      <c r="B15" s="324">
        <v>1</v>
      </c>
      <c r="C15" s="76"/>
      <c r="D15" s="76">
        <v>1</v>
      </c>
      <c r="E15" s="76"/>
      <c r="F15" s="76"/>
      <c r="G15" s="76"/>
      <c r="H15" s="120"/>
      <c r="I15" s="76">
        <v>1</v>
      </c>
      <c r="J15" s="76"/>
      <c r="K15" s="76"/>
      <c r="L15" s="76">
        <v>4</v>
      </c>
      <c r="M15" s="194">
        <v>4</v>
      </c>
      <c r="N15" s="193">
        <f t="shared" si="0"/>
        <v>11</v>
      </c>
    </row>
    <row r="16" spans="1:14" ht="15.75">
      <c r="A16" s="313" t="s">
        <v>76</v>
      </c>
      <c r="B16" s="324"/>
      <c r="C16" s="76"/>
      <c r="D16" s="76"/>
      <c r="E16" s="76"/>
      <c r="F16" s="76"/>
      <c r="G16" s="76">
        <v>1</v>
      </c>
      <c r="H16" s="120"/>
      <c r="I16" s="76"/>
      <c r="J16" s="76"/>
      <c r="K16" s="76"/>
      <c r="L16" s="76"/>
      <c r="M16" s="194"/>
      <c r="N16" s="193">
        <f t="shared" si="0"/>
        <v>1</v>
      </c>
    </row>
    <row r="17" spans="1:14" ht="15.75">
      <c r="A17" s="313" t="s">
        <v>61</v>
      </c>
      <c r="B17" s="306"/>
      <c r="C17" s="201"/>
      <c r="D17" s="201"/>
      <c r="E17" s="201"/>
      <c r="F17" s="201"/>
      <c r="G17" s="201"/>
      <c r="H17" s="200">
        <v>1</v>
      </c>
      <c r="I17" s="201"/>
      <c r="J17" s="201">
        <v>2</v>
      </c>
      <c r="K17" s="201"/>
      <c r="L17" s="201"/>
      <c r="M17" s="203"/>
      <c r="N17" s="323">
        <f t="shared" si="0"/>
        <v>3</v>
      </c>
    </row>
    <row r="18" spans="1:14" ht="15.75">
      <c r="A18" s="313" t="s">
        <v>7</v>
      </c>
      <c r="B18" s="306"/>
      <c r="C18" s="201">
        <v>2</v>
      </c>
      <c r="D18" s="201"/>
      <c r="E18" s="201"/>
      <c r="F18" s="201"/>
      <c r="G18" s="201"/>
      <c r="H18" s="200"/>
      <c r="I18" s="201"/>
      <c r="J18" s="201"/>
      <c r="K18" s="201">
        <v>4</v>
      </c>
      <c r="L18" s="201">
        <v>1</v>
      </c>
      <c r="M18" s="203"/>
      <c r="N18" s="323">
        <f t="shared" si="0"/>
        <v>7</v>
      </c>
    </row>
    <row r="19" spans="1:14" ht="15.75">
      <c r="A19" s="313" t="s">
        <v>40</v>
      </c>
      <c r="B19" s="306">
        <v>1</v>
      </c>
      <c r="C19" s="201"/>
      <c r="D19" s="201">
        <v>4</v>
      </c>
      <c r="E19" s="201"/>
      <c r="F19" s="201"/>
      <c r="G19" s="201"/>
      <c r="H19" s="200"/>
      <c r="I19" s="201"/>
      <c r="J19" s="201">
        <v>2</v>
      </c>
      <c r="K19" s="201">
        <v>5</v>
      </c>
      <c r="L19" s="201">
        <v>2</v>
      </c>
      <c r="M19" s="203">
        <v>1</v>
      </c>
      <c r="N19" s="323">
        <f t="shared" si="0"/>
        <v>15</v>
      </c>
    </row>
    <row r="20" spans="1:14" ht="15.75">
      <c r="A20" s="314" t="s">
        <v>1</v>
      </c>
      <c r="B20" s="306"/>
      <c r="C20" s="201"/>
      <c r="D20" s="201">
        <v>2</v>
      </c>
      <c r="E20" s="201">
        <v>2</v>
      </c>
      <c r="F20" s="201"/>
      <c r="G20" s="201"/>
      <c r="H20" s="200"/>
      <c r="I20" s="201"/>
      <c r="J20" s="201"/>
      <c r="K20" s="201"/>
      <c r="L20" s="201"/>
      <c r="M20" s="203"/>
      <c r="N20" s="323">
        <f t="shared" si="0"/>
        <v>4</v>
      </c>
    </row>
    <row r="21" spans="1:14" ht="16.5" thickBot="1">
      <c r="A21" s="316" t="s">
        <v>52</v>
      </c>
      <c r="B21" s="307"/>
      <c r="C21" s="308"/>
      <c r="D21" s="308"/>
      <c r="E21" s="308"/>
      <c r="F21" s="308"/>
      <c r="G21" s="308"/>
      <c r="H21" s="309">
        <v>1</v>
      </c>
      <c r="I21" s="308">
        <v>1</v>
      </c>
      <c r="J21" s="308"/>
      <c r="K21" s="308">
        <v>1</v>
      </c>
      <c r="L21" s="308"/>
      <c r="M21" s="310"/>
      <c r="N21" s="125">
        <f>SUM(B21:M21)</f>
        <v>3</v>
      </c>
    </row>
    <row r="22" spans="1:14" ht="16.5" thickBot="1">
      <c r="A22" s="402" t="s">
        <v>34</v>
      </c>
      <c r="B22" s="403">
        <f aca="true" t="shared" si="1" ref="B22:M22">SUM(B4:B21)</f>
        <v>54</v>
      </c>
      <c r="C22" s="403">
        <f t="shared" si="1"/>
        <v>45</v>
      </c>
      <c r="D22" s="403">
        <f t="shared" si="1"/>
        <v>60</v>
      </c>
      <c r="E22" s="403">
        <f t="shared" si="1"/>
        <v>43</v>
      </c>
      <c r="F22" s="403">
        <f t="shared" si="1"/>
        <v>42</v>
      </c>
      <c r="G22" s="403">
        <f t="shared" si="1"/>
        <v>43</v>
      </c>
      <c r="H22" s="403">
        <f t="shared" si="1"/>
        <v>30</v>
      </c>
      <c r="I22" s="403">
        <f t="shared" si="1"/>
        <v>37</v>
      </c>
      <c r="J22" s="403">
        <f t="shared" si="1"/>
        <v>47</v>
      </c>
      <c r="K22" s="403">
        <f t="shared" si="1"/>
        <v>73</v>
      </c>
      <c r="L22" s="403">
        <f t="shared" si="1"/>
        <v>79</v>
      </c>
      <c r="M22" s="75">
        <f t="shared" si="1"/>
        <v>49</v>
      </c>
      <c r="N22" s="404">
        <f>SUM(B22:M22)</f>
        <v>602</v>
      </c>
    </row>
    <row r="23" spans="1:14" ht="13.5" thickBot="1">
      <c r="A23" s="409" t="s">
        <v>33</v>
      </c>
      <c r="B23" s="406">
        <f aca="true" t="shared" si="2" ref="B23:M23">SUM(B6:B21)</f>
        <v>5</v>
      </c>
      <c r="C23" s="407">
        <f t="shared" si="2"/>
        <v>7</v>
      </c>
      <c r="D23" s="407">
        <f t="shared" si="2"/>
        <v>11</v>
      </c>
      <c r="E23" s="407">
        <f t="shared" si="2"/>
        <v>4</v>
      </c>
      <c r="F23" s="407">
        <f t="shared" si="2"/>
        <v>2</v>
      </c>
      <c r="G23" s="407">
        <f t="shared" si="2"/>
        <v>5</v>
      </c>
      <c r="H23" s="407">
        <f t="shared" si="2"/>
        <v>6</v>
      </c>
      <c r="I23" s="407">
        <f t="shared" si="2"/>
        <v>8</v>
      </c>
      <c r="J23" s="407">
        <f t="shared" si="2"/>
        <v>16</v>
      </c>
      <c r="K23" s="407">
        <f t="shared" si="2"/>
        <v>20</v>
      </c>
      <c r="L23" s="407">
        <f t="shared" si="2"/>
        <v>13</v>
      </c>
      <c r="M23" s="408">
        <f t="shared" si="2"/>
        <v>10</v>
      </c>
      <c r="N23" s="405">
        <f>SUM(B23:M23)</f>
        <v>107</v>
      </c>
    </row>
  </sheetData>
  <mergeCells count="1">
    <mergeCell ref="A1:O1"/>
  </mergeCells>
  <printOptions/>
  <pageMargins left="1.1811023622047245" right="0.35433070866141736" top="0.99" bottom="0.38" header="0.27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63181160, 28356520.  Fakss: 63181194
info@kandava.lv   www.visitkandava.lv</oddHeader>
    <oddFooter>&amp;RSagatavoja: Kandavas TIC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9">
      <selection activeCell="B5" sqref="B5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3" width="9.7109375" style="0" customWidth="1"/>
    <col min="4" max="4" width="8.140625" style="0" customWidth="1"/>
  </cols>
  <sheetData>
    <row r="1" spans="1:5" ht="40.5" customHeight="1">
      <c r="A1" s="453" t="s">
        <v>82</v>
      </c>
      <c r="B1" s="454"/>
      <c r="C1" s="454"/>
      <c r="D1" s="454"/>
      <c r="E1" s="454"/>
    </row>
    <row r="2" ht="13.5" thickBot="1"/>
    <row r="3" spans="1:5" ht="16.5" thickBot="1">
      <c r="A3" s="73" t="s">
        <v>59</v>
      </c>
      <c r="B3" s="90" t="s">
        <v>56</v>
      </c>
      <c r="C3" s="91" t="s">
        <v>57</v>
      </c>
      <c r="D3" s="91" t="s">
        <v>58</v>
      </c>
      <c r="E3" s="92" t="s">
        <v>29</v>
      </c>
    </row>
    <row r="4" spans="1:5" ht="17.25" customHeight="1" thickBot="1">
      <c r="A4" s="445" t="s">
        <v>35</v>
      </c>
      <c r="B4" s="94">
        <v>2827</v>
      </c>
      <c r="C4" s="95">
        <v>495</v>
      </c>
      <c r="D4" s="96">
        <v>532</v>
      </c>
      <c r="E4" s="124">
        <f>SUM(B4:D4)</f>
        <v>3854</v>
      </c>
    </row>
    <row r="5" spans="1:5" ht="16.5" thickBot="1">
      <c r="A5" s="446"/>
      <c r="B5" s="84"/>
      <c r="C5" s="85"/>
      <c r="D5" s="86"/>
      <c r="E5" s="128"/>
    </row>
    <row r="6" spans="1:5" ht="14.25" customHeight="1">
      <c r="A6" s="195" t="s">
        <v>81</v>
      </c>
      <c r="B6" s="204"/>
      <c r="C6" s="79">
        <v>2</v>
      </c>
      <c r="D6" s="80"/>
      <c r="E6" s="129">
        <f>SUM(B6:D6)</f>
        <v>2</v>
      </c>
    </row>
    <row r="7" spans="1:5" ht="14.25" customHeight="1">
      <c r="A7" s="195" t="s">
        <v>62</v>
      </c>
      <c r="B7" s="204">
        <v>4</v>
      </c>
      <c r="C7" s="79">
        <v>2</v>
      </c>
      <c r="D7" s="80">
        <v>0</v>
      </c>
      <c r="E7" s="129">
        <f aca="true" t="shared" si="0" ref="E7:E38">SUM(B7:D7)</f>
        <v>6</v>
      </c>
    </row>
    <row r="8" spans="1:5" ht="15.75">
      <c r="A8" s="87" t="s">
        <v>13</v>
      </c>
      <c r="B8" s="97">
        <v>4</v>
      </c>
      <c r="C8" s="81">
        <v>1</v>
      </c>
      <c r="D8" s="82">
        <v>0</v>
      </c>
      <c r="E8" s="129">
        <f t="shared" si="0"/>
        <v>5</v>
      </c>
    </row>
    <row r="9" spans="1:5" ht="13.5" customHeight="1">
      <c r="A9" s="87" t="s">
        <v>53</v>
      </c>
      <c r="B9" s="97">
        <v>0</v>
      </c>
      <c r="C9" s="81">
        <v>2</v>
      </c>
      <c r="D9" s="82">
        <v>0</v>
      </c>
      <c r="E9" s="129">
        <f t="shared" si="0"/>
        <v>2</v>
      </c>
    </row>
    <row r="10" spans="1:5" ht="15.75">
      <c r="A10" s="87" t="s">
        <v>5</v>
      </c>
      <c r="B10" s="97">
        <v>2</v>
      </c>
      <c r="C10" s="81">
        <v>0</v>
      </c>
      <c r="D10" s="82">
        <v>0</v>
      </c>
      <c r="E10" s="129">
        <f t="shared" si="0"/>
        <v>2</v>
      </c>
    </row>
    <row r="11" spans="1:5" ht="15.75">
      <c r="A11" s="87" t="s">
        <v>10</v>
      </c>
      <c r="B11" s="97">
        <v>1</v>
      </c>
      <c r="C11" s="81">
        <v>0</v>
      </c>
      <c r="D11" s="82">
        <v>0</v>
      </c>
      <c r="E11" s="129">
        <f t="shared" si="0"/>
        <v>1</v>
      </c>
    </row>
    <row r="12" spans="1:5" ht="15.75">
      <c r="A12" s="87" t="s">
        <v>8</v>
      </c>
      <c r="B12" s="97">
        <v>4</v>
      </c>
      <c r="C12" s="81">
        <v>0</v>
      </c>
      <c r="D12" s="82">
        <v>0</v>
      </c>
      <c r="E12" s="129">
        <f t="shared" si="0"/>
        <v>4</v>
      </c>
    </row>
    <row r="13" spans="1:5" ht="15.75">
      <c r="A13" s="87" t="s">
        <v>9</v>
      </c>
      <c r="B13" s="97">
        <v>1</v>
      </c>
      <c r="C13" s="81">
        <v>0</v>
      </c>
      <c r="D13" s="82">
        <v>0</v>
      </c>
      <c r="E13" s="129">
        <f t="shared" si="0"/>
        <v>1</v>
      </c>
    </row>
    <row r="14" spans="1:5" ht="15.75">
      <c r="A14" s="88" t="s">
        <v>2</v>
      </c>
      <c r="B14" s="97">
        <v>21</v>
      </c>
      <c r="C14" s="81">
        <v>0</v>
      </c>
      <c r="D14" s="82">
        <v>1</v>
      </c>
      <c r="E14" s="129">
        <f t="shared" si="0"/>
        <v>22</v>
      </c>
    </row>
    <row r="15" spans="1:5" ht="15.75">
      <c r="A15" s="87" t="s">
        <v>73</v>
      </c>
      <c r="B15" s="97">
        <v>1</v>
      </c>
      <c r="C15" s="81">
        <v>0</v>
      </c>
      <c r="D15" s="82">
        <v>0</v>
      </c>
      <c r="E15" s="129">
        <f t="shared" si="0"/>
        <v>1</v>
      </c>
    </row>
    <row r="16" spans="1:5" ht="15.75">
      <c r="A16" s="87" t="s">
        <v>12</v>
      </c>
      <c r="B16" s="97">
        <v>7</v>
      </c>
      <c r="C16" s="81">
        <v>1</v>
      </c>
      <c r="D16" s="82">
        <v>0</v>
      </c>
      <c r="E16" s="129">
        <f t="shared" si="0"/>
        <v>8</v>
      </c>
    </row>
    <row r="17" spans="1:5" ht="15.75">
      <c r="A17" s="87" t="s">
        <v>16</v>
      </c>
      <c r="B17" s="97">
        <v>2</v>
      </c>
      <c r="C17" s="81">
        <v>0</v>
      </c>
      <c r="D17" s="82">
        <v>0</v>
      </c>
      <c r="E17" s="129">
        <f>SUM(B17:D17)</f>
        <v>2</v>
      </c>
    </row>
    <row r="18" spans="1:5" ht="15.75">
      <c r="A18" s="447" t="s">
        <v>72</v>
      </c>
      <c r="B18" s="97">
        <v>1</v>
      </c>
      <c r="C18" s="81">
        <v>0</v>
      </c>
      <c r="D18" s="82">
        <v>0</v>
      </c>
      <c r="E18" s="129">
        <f>SUM(B18:D18)</f>
        <v>1</v>
      </c>
    </row>
    <row r="19" spans="1:5" ht="15.75" customHeight="1">
      <c r="A19" s="87" t="s">
        <v>63</v>
      </c>
      <c r="B19" s="97">
        <v>5</v>
      </c>
      <c r="C19" s="81">
        <v>0</v>
      </c>
      <c r="D19" s="82">
        <v>0</v>
      </c>
      <c r="E19" s="129">
        <f>SUM(B19:D19)</f>
        <v>5</v>
      </c>
    </row>
    <row r="20" spans="1:5" ht="15" customHeight="1">
      <c r="A20" s="87" t="s">
        <v>54</v>
      </c>
      <c r="B20" s="97">
        <v>1</v>
      </c>
      <c r="C20" s="81">
        <v>2</v>
      </c>
      <c r="D20" s="82">
        <v>0</v>
      </c>
      <c r="E20" s="129">
        <f t="shared" si="0"/>
        <v>3</v>
      </c>
    </row>
    <row r="21" spans="1:5" s="115" customFormat="1" ht="15.75">
      <c r="A21" s="177" t="s">
        <v>3</v>
      </c>
      <c r="B21" s="178">
        <v>34</v>
      </c>
      <c r="C21" s="121">
        <v>46</v>
      </c>
      <c r="D21" s="179">
        <v>1</v>
      </c>
      <c r="E21" s="129">
        <f t="shared" si="0"/>
        <v>81</v>
      </c>
    </row>
    <row r="22" spans="1:5" s="115" customFormat="1" ht="15.75">
      <c r="A22" s="177" t="s">
        <v>69</v>
      </c>
      <c r="B22" s="178">
        <v>0</v>
      </c>
      <c r="C22" s="121">
        <v>2</v>
      </c>
      <c r="D22" s="179">
        <v>0</v>
      </c>
      <c r="E22" s="129">
        <f t="shared" si="0"/>
        <v>2</v>
      </c>
    </row>
    <row r="23" spans="1:5" ht="15" customHeight="1">
      <c r="A23" s="88" t="s">
        <v>36</v>
      </c>
      <c r="B23" s="97">
        <v>24</v>
      </c>
      <c r="C23" s="81">
        <v>5</v>
      </c>
      <c r="D23" s="82">
        <v>0</v>
      </c>
      <c r="E23" s="129">
        <f>SUM(B23:D23)</f>
        <v>29</v>
      </c>
    </row>
    <row r="24" spans="1:5" ht="15.75">
      <c r="A24" s="88" t="s">
        <v>0</v>
      </c>
      <c r="B24" s="97">
        <v>20</v>
      </c>
      <c r="C24" s="81">
        <v>11</v>
      </c>
      <c r="D24" s="82">
        <v>7</v>
      </c>
      <c r="E24" s="129">
        <f t="shared" si="0"/>
        <v>38</v>
      </c>
    </row>
    <row r="25" spans="1:5" ht="15.75">
      <c r="A25" s="88" t="s">
        <v>75</v>
      </c>
      <c r="B25" s="97">
        <v>1</v>
      </c>
      <c r="C25" s="81">
        <v>0</v>
      </c>
      <c r="D25" s="82">
        <v>0</v>
      </c>
      <c r="E25" s="129">
        <f t="shared" si="0"/>
        <v>1</v>
      </c>
    </row>
    <row r="26" spans="1:5" ht="15.75">
      <c r="A26" s="88" t="s">
        <v>76</v>
      </c>
      <c r="B26" s="97">
        <v>0</v>
      </c>
      <c r="C26" s="81">
        <v>1</v>
      </c>
      <c r="D26" s="82">
        <v>0</v>
      </c>
      <c r="E26" s="129">
        <f t="shared" si="0"/>
        <v>1</v>
      </c>
    </row>
    <row r="27" spans="1:5" ht="14.25" customHeight="1">
      <c r="A27" s="88" t="s">
        <v>6</v>
      </c>
      <c r="B27" s="97">
        <v>9</v>
      </c>
      <c r="C27" s="81">
        <v>0</v>
      </c>
      <c r="D27" s="82">
        <v>0</v>
      </c>
      <c r="E27" s="129">
        <f t="shared" si="0"/>
        <v>9</v>
      </c>
    </row>
    <row r="28" spans="1:5" ht="15.75">
      <c r="A28" s="87" t="s">
        <v>14</v>
      </c>
      <c r="B28" s="97">
        <v>1</v>
      </c>
      <c r="C28" s="81">
        <v>0</v>
      </c>
      <c r="D28" s="82">
        <v>0</v>
      </c>
      <c r="E28" s="129">
        <f t="shared" si="0"/>
        <v>1</v>
      </c>
    </row>
    <row r="29" spans="1:5" ht="15.75">
      <c r="A29" s="87" t="s">
        <v>61</v>
      </c>
      <c r="B29" s="97">
        <v>4</v>
      </c>
      <c r="C29" s="81">
        <v>3</v>
      </c>
      <c r="D29" s="82">
        <v>0</v>
      </c>
      <c r="E29" s="129">
        <f t="shared" si="0"/>
        <v>7</v>
      </c>
    </row>
    <row r="30" spans="1:5" ht="15.75" customHeight="1">
      <c r="A30" s="93" t="s">
        <v>74</v>
      </c>
      <c r="B30" s="97">
        <v>1</v>
      </c>
      <c r="C30" s="81">
        <v>0</v>
      </c>
      <c r="D30" s="82">
        <v>0</v>
      </c>
      <c r="E30" s="129">
        <f t="shared" si="0"/>
        <v>1</v>
      </c>
    </row>
    <row r="31" spans="1:5" ht="13.5" customHeight="1">
      <c r="A31" s="93" t="s">
        <v>7</v>
      </c>
      <c r="B31" s="97">
        <v>11</v>
      </c>
      <c r="C31" s="81">
        <v>7</v>
      </c>
      <c r="D31" s="82">
        <v>1</v>
      </c>
      <c r="E31" s="129">
        <f t="shared" si="0"/>
        <v>19</v>
      </c>
    </row>
    <row r="32" spans="1:5" ht="15" customHeight="1">
      <c r="A32" s="93" t="s">
        <v>64</v>
      </c>
      <c r="B32" s="97">
        <v>6</v>
      </c>
      <c r="C32" s="81">
        <v>0</v>
      </c>
      <c r="D32" s="82">
        <v>0</v>
      </c>
      <c r="E32" s="129">
        <f t="shared" si="0"/>
        <v>6</v>
      </c>
    </row>
    <row r="33" spans="1:5" ht="15.75">
      <c r="A33" s="87" t="s">
        <v>4</v>
      </c>
      <c r="B33" s="97">
        <v>1</v>
      </c>
      <c r="C33" s="81">
        <v>0</v>
      </c>
      <c r="D33" s="82">
        <v>0</v>
      </c>
      <c r="E33" s="129">
        <f>SUM(B33:D33)</f>
        <v>1</v>
      </c>
    </row>
    <row r="34" spans="1:5" ht="15.75">
      <c r="A34" s="87" t="s">
        <v>40</v>
      </c>
      <c r="B34" s="97">
        <v>4</v>
      </c>
      <c r="C34" s="81">
        <v>15</v>
      </c>
      <c r="D34" s="82">
        <v>0</v>
      </c>
      <c r="E34" s="129">
        <f t="shared" si="0"/>
        <v>19</v>
      </c>
    </row>
    <row r="35" spans="1:5" ht="15.75">
      <c r="A35" s="87" t="s">
        <v>77</v>
      </c>
      <c r="B35" s="97">
        <v>2</v>
      </c>
      <c r="C35" s="81">
        <v>0</v>
      </c>
      <c r="D35" s="82">
        <v>0</v>
      </c>
      <c r="E35" s="129">
        <f t="shared" si="0"/>
        <v>2</v>
      </c>
    </row>
    <row r="36" spans="1:5" ht="15.75">
      <c r="A36" s="181" t="s">
        <v>1</v>
      </c>
      <c r="B36" s="97">
        <v>70</v>
      </c>
      <c r="C36" s="81">
        <v>4</v>
      </c>
      <c r="D36" s="82">
        <v>0</v>
      </c>
      <c r="E36" s="129">
        <f t="shared" si="0"/>
        <v>74</v>
      </c>
    </row>
    <row r="37" spans="1:5" ht="15.75">
      <c r="A37" s="87" t="s">
        <v>11</v>
      </c>
      <c r="B37" s="97">
        <v>10</v>
      </c>
      <c r="C37" s="81">
        <v>0</v>
      </c>
      <c r="D37" s="82">
        <v>0</v>
      </c>
      <c r="E37" s="129">
        <f t="shared" si="0"/>
        <v>10</v>
      </c>
    </row>
    <row r="38" spans="1:5" ht="15" customHeight="1" thickBot="1">
      <c r="A38" s="89" t="s">
        <v>52</v>
      </c>
      <c r="B38" s="98">
        <v>95</v>
      </c>
      <c r="C38" s="77">
        <v>3</v>
      </c>
      <c r="D38" s="78">
        <v>1</v>
      </c>
      <c r="E38" s="129">
        <f t="shared" si="0"/>
        <v>99</v>
      </c>
    </row>
    <row r="39" spans="1:5" ht="16.5" thickBot="1">
      <c r="A39" s="72" t="s">
        <v>34</v>
      </c>
      <c r="B39" s="100">
        <f>SUM(B4:B38)</f>
        <v>3174</v>
      </c>
      <c r="C39" s="100">
        <f>SUM(C4:C38)</f>
        <v>602</v>
      </c>
      <c r="D39" s="100">
        <f>SUM(D4:D38)</f>
        <v>543</v>
      </c>
      <c r="E39" s="75">
        <f>SUM(B39:D39)</f>
        <v>4319</v>
      </c>
    </row>
    <row r="40" spans="1:5" ht="16.5" thickBot="1">
      <c r="A40" s="72" t="s">
        <v>33</v>
      </c>
      <c r="B40" s="101">
        <f>SUM(B6:B38)</f>
        <v>347</v>
      </c>
      <c r="C40" s="101">
        <f>SUM(C6:C38)</f>
        <v>107</v>
      </c>
      <c r="D40" s="101">
        <f>SUM(D6:D38)</f>
        <v>11</v>
      </c>
      <c r="E40" s="99">
        <f>SUM(B40:D40)</f>
        <v>465</v>
      </c>
    </row>
    <row r="42" ht="15.75" customHeight="1"/>
  </sheetData>
  <mergeCells count="1">
    <mergeCell ref="A1:E1"/>
  </mergeCells>
  <printOptions/>
  <pageMargins left="1.968503937007874" right="0.7480314960629921" top="1.5748031496062993" bottom="0.984251968503937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63181194.
info@kandava.lv   www.visitkandava.lv</oddHeader>
    <oddFooter>&amp;RSagatavoja: Kandavas TIC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O14" sqref="O14"/>
    </sheetView>
  </sheetViews>
  <sheetFormatPr defaultColWidth="9.140625" defaultRowHeight="12.75"/>
  <cols>
    <col min="2" max="2" width="4.00390625" style="0" customWidth="1"/>
    <col min="3" max="3" width="4.8515625" style="0" customWidth="1"/>
    <col min="4" max="4" width="4.421875" style="0" customWidth="1"/>
    <col min="5" max="5" width="5.28125" style="0" customWidth="1"/>
    <col min="6" max="6" width="4.7109375" style="0" customWidth="1"/>
    <col min="7" max="7" width="4.8515625" style="0" customWidth="1"/>
    <col min="8" max="9" width="4.28125" style="0" customWidth="1"/>
    <col min="10" max="10" width="4.140625" style="0" customWidth="1"/>
    <col min="11" max="11" width="5.57421875" style="0" customWidth="1"/>
    <col min="12" max="12" width="4.7109375" style="0" customWidth="1"/>
    <col min="13" max="13" width="4.8515625" style="0" customWidth="1"/>
    <col min="14" max="14" width="4.7109375" style="0" customWidth="1"/>
  </cols>
  <sheetData>
    <row r="1" spans="1:14" ht="81.75" customHeight="1" thickBot="1">
      <c r="A1" s="33"/>
      <c r="B1" s="23" t="s">
        <v>17</v>
      </c>
      <c r="C1" s="24" t="s">
        <v>18</v>
      </c>
      <c r="D1" s="24" t="s">
        <v>19</v>
      </c>
      <c r="E1" s="24" t="s">
        <v>20</v>
      </c>
      <c r="F1" s="24" t="s">
        <v>21</v>
      </c>
      <c r="G1" s="24" t="s">
        <v>22</v>
      </c>
      <c r="H1" s="25" t="s">
        <v>23</v>
      </c>
      <c r="I1" s="24" t="s">
        <v>24</v>
      </c>
      <c r="J1" s="26" t="s">
        <v>25</v>
      </c>
      <c r="K1" s="27" t="s">
        <v>26</v>
      </c>
      <c r="L1" s="27" t="s">
        <v>27</v>
      </c>
      <c r="M1" s="27" t="s">
        <v>28</v>
      </c>
      <c r="N1" s="34" t="s">
        <v>29</v>
      </c>
    </row>
    <row r="2" spans="1:14" ht="26.25" thickBot="1">
      <c r="A2" s="237" t="s">
        <v>70</v>
      </c>
      <c r="B2" s="443">
        <v>284</v>
      </c>
      <c r="C2" s="442">
        <v>174</v>
      </c>
      <c r="D2" s="442">
        <v>337</v>
      </c>
      <c r="E2" s="442">
        <v>295</v>
      </c>
      <c r="F2" s="442">
        <v>405</v>
      </c>
      <c r="G2" s="442">
        <v>484</v>
      </c>
      <c r="H2" s="442">
        <v>446</v>
      </c>
      <c r="I2" s="442">
        <v>418</v>
      </c>
      <c r="J2" s="442">
        <v>257</v>
      </c>
      <c r="K2" s="442">
        <v>272</v>
      </c>
      <c r="L2" s="442">
        <v>286</v>
      </c>
      <c r="M2" s="238">
        <v>196</v>
      </c>
      <c r="N2" s="32">
        <f>SUM(B2:M2)</f>
        <v>3854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4">
      <selection activeCell="M3" sqref="M3"/>
    </sheetView>
  </sheetViews>
  <sheetFormatPr defaultColWidth="9.140625" defaultRowHeight="12.75"/>
  <cols>
    <col min="1" max="1" width="11.28125" style="0" customWidth="1"/>
    <col min="2" max="2" width="4.8515625" style="0" customWidth="1"/>
    <col min="3" max="13" width="4.421875" style="0" customWidth="1"/>
    <col min="14" max="14" width="4.8515625" style="0" customWidth="1"/>
  </cols>
  <sheetData>
    <row r="1" spans="1:14" ht="60" customHeight="1" thickBot="1">
      <c r="A1" s="33"/>
      <c r="B1" s="23" t="s">
        <v>17</v>
      </c>
      <c r="C1" s="24" t="s">
        <v>18</v>
      </c>
      <c r="D1" s="24" t="s">
        <v>19</v>
      </c>
      <c r="E1" s="24" t="s">
        <v>20</v>
      </c>
      <c r="F1" s="24" t="s">
        <v>21</v>
      </c>
      <c r="G1" s="24" t="s">
        <v>22</v>
      </c>
      <c r="H1" s="25" t="s">
        <v>23</v>
      </c>
      <c r="I1" s="24" t="s">
        <v>24</v>
      </c>
      <c r="J1" s="26" t="s">
        <v>25</v>
      </c>
      <c r="K1" s="27" t="s">
        <v>26</v>
      </c>
      <c r="L1" s="27" t="s">
        <v>27</v>
      </c>
      <c r="M1" s="27" t="s">
        <v>28</v>
      </c>
      <c r="N1" s="34" t="s">
        <v>29</v>
      </c>
    </row>
    <row r="2" spans="1:14" ht="15" customHeight="1" thickBot="1">
      <c r="A2" s="237" t="s">
        <v>33</v>
      </c>
      <c r="B2" s="307">
        <v>14</v>
      </c>
      <c r="C2" s="308">
        <v>10</v>
      </c>
      <c r="D2" s="308">
        <v>12</v>
      </c>
      <c r="E2" s="308">
        <v>6</v>
      </c>
      <c r="F2" s="308">
        <v>16</v>
      </c>
      <c r="G2" s="308">
        <v>43</v>
      </c>
      <c r="H2" s="308">
        <v>99</v>
      </c>
      <c r="I2" s="440">
        <v>143</v>
      </c>
      <c r="J2" s="308">
        <v>47</v>
      </c>
      <c r="K2" s="308">
        <v>37</v>
      </c>
      <c r="L2" s="308">
        <v>23</v>
      </c>
      <c r="M2" s="238">
        <v>15</v>
      </c>
      <c r="N2" s="32">
        <f>SUM(B2:M2)</f>
        <v>465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7">
      <selection activeCell="M15" sqref="M15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4" width="5.140625" style="0" customWidth="1"/>
    <col min="5" max="5" width="4.7109375" style="0" customWidth="1"/>
    <col min="6" max="6" width="5.28125" style="0" customWidth="1"/>
    <col min="7" max="7" width="4.28125" style="0" customWidth="1"/>
    <col min="8" max="8" width="4.8515625" style="0" customWidth="1"/>
    <col min="9" max="9" width="4.57421875" style="0" customWidth="1"/>
    <col min="10" max="12" width="4.8515625" style="0" customWidth="1"/>
    <col min="13" max="13" width="4.57421875" style="0" customWidth="1"/>
    <col min="14" max="14" width="5.00390625" style="0" customWidth="1"/>
  </cols>
  <sheetData>
    <row r="1" spans="1:14" ht="15.75">
      <c r="A1" s="449" t="s">
        <v>88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ht="13.5" thickBot="1"/>
    <row r="3" spans="1:14" ht="63" customHeight="1" thickBot="1">
      <c r="A3" s="37"/>
      <c r="B3" s="230" t="s">
        <v>17</v>
      </c>
      <c r="C3" s="230" t="s">
        <v>18</v>
      </c>
      <c r="D3" s="230" t="s">
        <v>19</v>
      </c>
      <c r="E3" s="230" t="s">
        <v>20</v>
      </c>
      <c r="F3" s="230" t="s">
        <v>21</v>
      </c>
      <c r="G3" s="230" t="s">
        <v>22</v>
      </c>
      <c r="H3" s="230" t="s">
        <v>23</v>
      </c>
      <c r="I3" s="230" t="s">
        <v>24</v>
      </c>
      <c r="J3" s="231" t="s">
        <v>25</v>
      </c>
      <c r="K3" s="230" t="s">
        <v>26</v>
      </c>
      <c r="L3" s="230" t="s">
        <v>27</v>
      </c>
      <c r="M3" s="232" t="s">
        <v>28</v>
      </c>
      <c r="N3" s="233" t="s">
        <v>29</v>
      </c>
    </row>
    <row r="4" spans="1:14" ht="26.25" thickBot="1">
      <c r="A4" s="41" t="s">
        <v>38</v>
      </c>
      <c r="B4" s="429"/>
      <c r="C4" s="430"/>
      <c r="D4" s="430"/>
      <c r="E4" s="430"/>
      <c r="F4" s="431">
        <v>0</v>
      </c>
      <c r="G4" s="431">
        <v>13</v>
      </c>
      <c r="H4" s="432">
        <v>147</v>
      </c>
      <c r="I4" s="431">
        <v>60</v>
      </c>
      <c r="J4" s="431">
        <v>12</v>
      </c>
      <c r="K4" s="431">
        <v>2</v>
      </c>
      <c r="L4" s="431">
        <v>2</v>
      </c>
      <c r="M4" s="433">
        <v>0</v>
      </c>
      <c r="N4" s="226">
        <f>SUM(B4:M4)</f>
        <v>236</v>
      </c>
    </row>
    <row r="5" spans="1:14" ht="13.5" thickBot="1">
      <c r="A5" s="42">
        <v>2003</v>
      </c>
      <c r="B5" s="434">
        <v>0</v>
      </c>
      <c r="C5" s="234">
        <v>0</v>
      </c>
      <c r="D5" s="234">
        <v>2</v>
      </c>
      <c r="E5" s="234">
        <v>0</v>
      </c>
      <c r="F5" s="234">
        <v>10</v>
      </c>
      <c r="G5" s="234">
        <v>11</v>
      </c>
      <c r="H5" s="235">
        <v>41</v>
      </c>
      <c r="I5" s="234">
        <v>38</v>
      </c>
      <c r="J5" s="234">
        <v>14</v>
      </c>
      <c r="K5" s="234">
        <v>3</v>
      </c>
      <c r="L5" s="234">
        <v>1</v>
      </c>
      <c r="M5" s="236">
        <v>0</v>
      </c>
      <c r="N5" s="424">
        <f aca="true" t="shared" si="0" ref="N5:N10">SUM(B5:M5)</f>
        <v>120</v>
      </c>
    </row>
    <row r="6" spans="1:14" ht="13.5" thickBot="1">
      <c r="A6" s="42">
        <v>2004</v>
      </c>
      <c r="B6" s="435">
        <v>3</v>
      </c>
      <c r="C6" s="227">
        <v>3</v>
      </c>
      <c r="D6" s="227">
        <v>2</v>
      </c>
      <c r="E6" s="227">
        <v>1</v>
      </c>
      <c r="F6" s="227">
        <v>3</v>
      </c>
      <c r="G6" s="227">
        <v>14</v>
      </c>
      <c r="H6" s="227">
        <v>61</v>
      </c>
      <c r="I6" s="206">
        <v>77</v>
      </c>
      <c r="J6" s="227">
        <v>13</v>
      </c>
      <c r="K6" s="227">
        <v>1</v>
      </c>
      <c r="L6" s="227">
        <v>2</v>
      </c>
      <c r="M6" s="228">
        <v>0</v>
      </c>
      <c r="N6" s="424">
        <f t="shared" si="0"/>
        <v>180</v>
      </c>
    </row>
    <row r="7" spans="1:14" ht="13.5" thickBot="1">
      <c r="A7" s="42">
        <v>2005</v>
      </c>
      <c r="B7" s="436">
        <v>3</v>
      </c>
      <c r="C7" s="64">
        <v>1</v>
      </c>
      <c r="D7" s="64">
        <v>2</v>
      </c>
      <c r="E7" s="64">
        <v>3</v>
      </c>
      <c r="F7" s="64">
        <v>8</v>
      </c>
      <c r="G7" s="64">
        <v>33</v>
      </c>
      <c r="H7" s="205">
        <v>109</v>
      </c>
      <c r="I7" s="205">
        <v>131</v>
      </c>
      <c r="J7" s="64">
        <v>14</v>
      </c>
      <c r="K7" s="64">
        <v>4</v>
      </c>
      <c r="L7" s="64">
        <v>8</v>
      </c>
      <c r="M7" s="229">
        <v>2</v>
      </c>
      <c r="N7" s="424">
        <f t="shared" si="0"/>
        <v>318</v>
      </c>
    </row>
    <row r="8" spans="1:14" ht="13.5" thickBot="1">
      <c r="A8" s="43">
        <v>2006</v>
      </c>
      <c r="B8" s="436">
        <v>1</v>
      </c>
      <c r="C8" s="64">
        <v>0</v>
      </c>
      <c r="D8" s="64">
        <v>8</v>
      </c>
      <c r="E8" s="64">
        <v>2</v>
      </c>
      <c r="F8" s="64">
        <v>27</v>
      </c>
      <c r="G8" s="64">
        <v>48</v>
      </c>
      <c r="H8" s="64">
        <v>88</v>
      </c>
      <c r="I8" s="205">
        <v>106</v>
      </c>
      <c r="J8" s="64">
        <v>20</v>
      </c>
      <c r="K8" s="64">
        <v>7</v>
      </c>
      <c r="L8" s="64">
        <v>1</v>
      </c>
      <c r="M8" s="229">
        <v>15</v>
      </c>
      <c r="N8" s="425">
        <f t="shared" si="0"/>
        <v>323</v>
      </c>
    </row>
    <row r="9" spans="1:14" ht="13.5" thickBot="1">
      <c r="A9" s="42">
        <v>2007</v>
      </c>
      <c r="B9" s="436">
        <v>1</v>
      </c>
      <c r="C9" s="64">
        <v>4</v>
      </c>
      <c r="D9" s="64">
        <v>3</v>
      </c>
      <c r="E9" s="64">
        <v>2</v>
      </c>
      <c r="F9" s="64">
        <v>7</v>
      </c>
      <c r="G9" s="64">
        <v>26</v>
      </c>
      <c r="H9" s="205">
        <v>96</v>
      </c>
      <c r="I9" s="205">
        <v>100</v>
      </c>
      <c r="J9" s="64">
        <v>16</v>
      </c>
      <c r="K9" s="64">
        <v>17</v>
      </c>
      <c r="L9" s="64">
        <v>3</v>
      </c>
      <c r="M9" s="229">
        <v>1</v>
      </c>
      <c r="N9" s="426">
        <f t="shared" si="0"/>
        <v>276</v>
      </c>
    </row>
    <row r="10" spans="1:14" ht="13.5" thickBot="1">
      <c r="A10" s="44">
        <v>2008</v>
      </c>
      <c r="B10" s="436">
        <v>2</v>
      </c>
      <c r="C10" s="64">
        <v>3</v>
      </c>
      <c r="D10" s="64">
        <v>1</v>
      </c>
      <c r="E10" s="64">
        <v>5</v>
      </c>
      <c r="F10" s="64">
        <v>27</v>
      </c>
      <c r="G10" s="64">
        <v>49</v>
      </c>
      <c r="H10" s="205">
        <v>120</v>
      </c>
      <c r="I10" s="64">
        <v>82</v>
      </c>
      <c r="J10" s="64">
        <v>22</v>
      </c>
      <c r="K10" s="64">
        <v>8</v>
      </c>
      <c r="L10" s="64">
        <v>3</v>
      </c>
      <c r="M10" s="229">
        <v>2</v>
      </c>
      <c r="N10" s="427">
        <f t="shared" si="0"/>
        <v>324</v>
      </c>
    </row>
    <row r="11" spans="1:14" ht="13.5" thickBot="1">
      <c r="A11" s="191">
        <v>2009</v>
      </c>
      <c r="B11" s="436">
        <v>1</v>
      </c>
      <c r="C11" s="64">
        <v>6</v>
      </c>
      <c r="D11" s="64">
        <v>24</v>
      </c>
      <c r="E11" s="64">
        <v>25</v>
      </c>
      <c r="F11" s="64">
        <v>22</v>
      </c>
      <c r="G11" s="64">
        <v>25</v>
      </c>
      <c r="H11" s="205">
        <v>73</v>
      </c>
      <c r="I11" s="64">
        <v>45</v>
      </c>
      <c r="J11" s="64">
        <v>7</v>
      </c>
      <c r="K11" s="64">
        <v>13</v>
      </c>
      <c r="L11" s="64">
        <v>10</v>
      </c>
      <c r="M11" s="229">
        <v>6</v>
      </c>
      <c r="N11" s="426">
        <f>SUM(B11:M11)</f>
        <v>257</v>
      </c>
    </row>
    <row r="12" spans="1:14" ht="13.5" thickBot="1">
      <c r="A12" s="44">
        <v>2010</v>
      </c>
      <c r="B12" s="287">
        <v>17</v>
      </c>
      <c r="C12" s="159">
        <v>12</v>
      </c>
      <c r="D12" s="159">
        <v>13</v>
      </c>
      <c r="E12" s="159">
        <v>14</v>
      </c>
      <c r="F12" s="159">
        <v>12</v>
      </c>
      <c r="G12" s="159">
        <v>26</v>
      </c>
      <c r="H12" s="242">
        <v>81</v>
      </c>
      <c r="I12" s="163">
        <v>55</v>
      </c>
      <c r="J12" s="163">
        <v>15</v>
      </c>
      <c r="K12" s="163">
        <v>13</v>
      </c>
      <c r="L12" s="163">
        <v>10</v>
      </c>
      <c r="M12" s="243">
        <v>9</v>
      </c>
      <c r="N12" s="426">
        <f>SUM(B12:M12)</f>
        <v>277</v>
      </c>
    </row>
    <row r="13" spans="1:14" ht="13.5" thickBot="1">
      <c r="A13" s="44">
        <v>2011</v>
      </c>
      <c r="B13" s="437">
        <v>10</v>
      </c>
      <c r="C13" s="423">
        <v>2</v>
      </c>
      <c r="D13" s="326">
        <v>14</v>
      </c>
      <c r="E13" s="326">
        <v>25</v>
      </c>
      <c r="F13" s="326">
        <v>36</v>
      </c>
      <c r="G13" s="326">
        <v>35</v>
      </c>
      <c r="H13" s="441">
        <v>134</v>
      </c>
      <c r="I13" s="326">
        <v>107</v>
      </c>
      <c r="J13" s="326">
        <v>30</v>
      </c>
      <c r="K13" s="326">
        <v>10</v>
      </c>
      <c r="L13" s="326">
        <v>7</v>
      </c>
      <c r="M13" s="328">
        <v>5</v>
      </c>
      <c r="N13" s="428">
        <f>SUM(B13:M13)</f>
        <v>415</v>
      </c>
    </row>
    <row r="14" spans="1:14" ht="13.5" thickBot="1">
      <c r="A14" s="395">
        <v>2012</v>
      </c>
      <c r="B14" s="307">
        <v>14</v>
      </c>
      <c r="C14" s="308">
        <v>10</v>
      </c>
      <c r="D14" s="308">
        <v>12</v>
      </c>
      <c r="E14" s="308">
        <v>6</v>
      </c>
      <c r="F14" s="308">
        <v>16</v>
      </c>
      <c r="G14" s="308">
        <v>43</v>
      </c>
      <c r="H14" s="308">
        <v>99</v>
      </c>
      <c r="I14" s="440">
        <v>143</v>
      </c>
      <c r="J14" s="308">
        <v>47</v>
      </c>
      <c r="K14" s="308">
        <v>37</v>
      </c>
      <c r="L14" s="308">
        <v>23</v>
      </c>
      <c r="M14" s="310">
        <v>15</v>
      </c>
      <c r="N14" s="426">
        <f>SUM(B14:M14)</f>
        <v>465</v>
      </c>
    </row>
    <row r="17" ht="13.5" thickBot="1"/>
    <row r="18" spans="17:18" ht="39" thickBot="1">
      <c r="Q18" s="260" t="s">
        <v>39</v>
      </c>
      <c r="R18" s="225">
        <f aca="true" t="shared" si="1" ref="R18:R26">N4</f>
        <v>236</v>
      </c>
    </row>
    <row r="19" spans="17:18" ht="12.75">
      <c r="Q19" s="41">
        <v>2003</v>
      </c>
      <c r="R19" s="438">
        <f t="shared" si="1"/>
        <v>120</v>
      </c>
    </row>
    <row r="20" spans="17:18" ht="12.75">
      <c r="Q20" s="42">
        <v>2004</v>
      </c>
      <c r="R20" s="192">
        <f t="shared" si="1"/>
        <v>180</v>
      </c>
    </row>
    <row r="21" spans="17:18" ht="12.75">
      <c r="Q21" s="42">
        <v>2005</v>
      </c>
      <c r="R21" s="192">
        <f t="shared" si="1"/>
        <v>318</v>
      </c>
    </row>
    <row r="22" spans="17:18" ht="12.75">
      <c r="Q22" s="43">
        <v>2006</v>
      </c>
      <c r="R22" s="192">
        <f t="shared" si="1"/>
        <v>323</v>
      </c>
    </row>
    <row r="23" spans="17:18" ht="12.75">
      <c r="Q23" s="42">
        <v>2007</v>
      </c>
      <c r="R23" s="192">
        <f t="shared" si="1"/>
        <v>276</v>
      </c>
    </row>
    <row r="24" spans="17:18" ht="12.75">
      <c r="Q24" s="44">
        <v>2008</v>
      </c>
      <c r="R24" s="192">
        <f t="shared" si="1"/>
        <v>324</v>
      </c>
    </row>
    <row r="25" spans="17:18" ht="12.75">
      <c r="Q25" s="191">
        <v>2009</v>
      </c>
      <c r="R25" s="192">
        <f t="shared" si="1"/>
        <v>257</v>
      </c>
    </row>
    <row r="26" spans="17:18" ht="12.75">
      <c r="Q26" s="191">
        <v>2010</v>
      </c>
      <c r="R26" s="258">
        <f t="shared" si="1"/>
        <v>277</v>
      </c>
    </row>
    <row r="27" spans="17:18" ht="12.75">
      <c r="Q27" s="191">
        <v>2011</v>
      </c>
      <c r="R27" s="258">
        <v>411</v>
      </c>
    </row>
    <row r="28" spans="17:18" ht="13.5" thickBot="1">
      <c r="Q28" s="395">
        <v>2012</v>
      </c>
      <c r="R28" s="439">
        <f>N14</f>
        <v>465</v>
      </c>
    </row>
  </sheetData>
  <mergeCells count="1">
    <mergeCell ref="A1:N1"/>
  </mergeCells>
  <printOptions/>
  <pageMargins left="1.67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1b. Tel.: 63181150, 28356520. 
Fakss: 63181194. E-pasts: info@kandava.lv   www.visitkandava.lv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R30" sqref="R30"/>
    </sheetView>
  </sheetViews>
  <sheetFormatPr defaultColWidth="9.140625" defaultRowHeight="12.75"/>
  <cols>
    <col min="1" max="1" width="12.57421875" style="0" customWidth="1"/>
    <col min="2" max="2" width="4.8515625" style="0" customWidth="1"/>
    <col min="3" max="3" width="5.140625" style="0" customWidth="1"/>
    <col min="4" max="4" width="5.28125" style="0" customWidth="1"/>
    <col min="5" max="5" width="5.00390625" style="0" customWidth="1"/>
    <col min="6" max="6" width="5.140625" style="0" customWidth="1"/>
    <col min="7" max="7" width="5.8515625" style="0" customWidth="1"/>
    <col min="8" max="8" width="5.57421875" style="0" customWidth="1"/>
    <col min="9" max="9" width="4.7109375" style="0" customWidth="1"/>
    <col min="10" max="10" width="5.00390625" style="0" customWidth="1"/>
    <col min="11" max="11" width="5.57421875" style="0" customWidth="1"/>
    <col min="12" max="12" width="5.421875" style="0" customWidth="1"/>
    <col min="13" max="13" width="5.8515625" style="0" customWidth="1"/>
    <col min="14" max="14" width="5.421875" style="0" customWidth="1"/>
  </cols>
  <sheetData>
    <row r="1" spans="1:14" ht="15.75">
      <c r="A1" s="449" t="s">
        <v>89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ht="13.5" thickBot="1"/>
    <row r="3" spans="1:14" ht="66" customHeight="1" thickBot="1">
      <c r="A3" s="37"/>
      <c r="B3" s="38" t="s">
        <v>17</v>
      </c>
      <c r="C3" s="38" t="s">
        <v>18</v>
      </c>
      <c r="D3" s="38" t="s">
        <v>19</v>
      </c>
      <c r="E3" s="38" t="s">
        <v>20</v>
      </c>
      <c r="F3" s="38" t="s">
        <v>21</v>
      </c>
      <c r="G3" s="38" t="s">
        <v>22</v>
      </c>
      <c r="H3" s="38" t="s">
        <v>23</v>
      </c>
      <c r="I3" s="38" t="s">
        <v>24</v>
      </c>
      <c r="J3" s="39" t="s">
        <v>25</v>
      </c>
      <c r="K3" s="38" t="s">
        <v>26</v>
      </c>
      <c r="L3" s="38" t="s">
        <v>27</v>
      </c>
      <c r="M3" s="40" t="s">
        <v>28</v>
      </c>
      <c r="N3" s="20" t="s">
        <v>29</v>
      </c>
    </row>
    <row r="4" spans="1:14" ht="15" customHeight="1" thickBot="1">
      <c r="A4" s="41" t="s">
        <v>85</v>
      </c>
      <c r="B4" s="387"/>
      <c r="C4" s="57"/>
      <c r="D4" s="57"/>
      <c r="E4" s="57"/>
      <c r="F4" s="58">
        <v>43</v>
      </c>
      <c r="G4" s="58">
        <v>96</v>
      </c>
      <c r="H4" s="58">
        <v>255</v>
      </c>
      <c r="I4" s="58">
        <v>289</v>
      </c>
      <c r="J4" s="58">
        <v>116</v>
      </c>
      <c r="K4" s="58">
        <v>70</v>
      </c>
      <c r="L4" s="58">
        <v>62</v>
      </c>
      <c r="M4" s="186">
        <v>53</v>
      </c>
      <c r="N4" s="183">
        <f>SUM(B4:M4)</f>
        <v>984</v>
      </c>
    </row>
    <row r="5" spans="1:14" ht="13.5" thickBot="1">
      <c r="A5" s="42">
        <v>2003</v>
      </c>
      <c r="B5" s="388">
        <v>78</v>
      </c>
      <c r="C5" s="59">
        <v>75</v>
      </c>
      <c r="D5" s="59">
        <v>89</v>
      </c>
      <c r="E5" s="59">
        <v>112</v>
      </c>
      <c r="F5" s="59">
        <v>158</v>
      </c>
      <c r="G5" s="59">
        <v>124</v>
      </c>
      <c r="H5" s="59">
        <v>152</v>
      </c>
      <c r="I5" s="59">
        <v>111</v>
      </c>
      <c r="J5" s="59">
        <v>79</v>
      </c>
      <c r="K5" s="59">
        <v>94</v>
      </c>
      <c r="L5" s="59">
        <v>46</v>
      </c>
      <c r="M5" s="187">
        <v>39</v>
      </c>
      <c r="N5" s="183">
        <f aca="true" t="shared" si="0" ref="N5:N10">SUM(B5:M5)</f>
        <v>1157</v>
      </c>
    </row>
    <row r="6" spans="1:14" ht="13.5" thickBot="1">
      <c r="A6" s="42">
        <v>2004</v>
      </c>
      <c r="B6" s="389">
        <v>22</v>
      </c>
      <c r="C6" s="15">
        <v>22</v>
      </c>
      <c r="D6" s="15">
        <v>22</v>
      </c>
      <c r="E6" s="15">
        <v>41</v>
      </c>
      <c r="F6" s="15">
        <v>57</v>
      </c>
      <c r="G6" s="15">
        <v>56</v>
      </c>
      <c r="H6" s="15">
        <v>131</v>
      </c>
      <c r="I6" s="15">
        <v>88</v>
      </c>
      <c r="J6" s="15">
        <v>38</v>
      </c>
      <c r="K6" s="15">
        <v>107</v>
      </c>
      <c r="L6" s="15">
        <v>101</v>
      </c>
      <c r="M6" s="187">
        <v>47</v>
      </c>
      <c r="N6" s="183">
        <f t="shared" si="0"/>
        <v>732</v>
      </c>
    </row>
    <row r="7" spans="1:14" ht="13.5" thickBot="1">
      <c r="A7" s="42">
        <v>2005</v>
      </c>
      <c r="B7" s="389">
        <v>87</v>
      </c>
      <c r="C7" s="15">
        <v>149</v>
      </c>
      <c r="D7" s="15">
        <v>95</v>
      </c>
      <c r="E7" s="15">
        <v>87</v>
      </c>
      <c r="F7" s="15">
        <v>198</v>
      </c>
      <c r="G7" s="15">
        <v>277</v>
      </c>
      <c r="H7" s="15">
        <v>327</v>
      </c>
      <c r="I7" s="15">
        <v>192</v>
      </c>
      <c r="J7" s="15">
        <v>146</v>
      </c>
      <c r="K7" s="15">
        <v>125</v>
      </c>
      <c r="L7" s="15">
        <v>94</v>
      </c>
      <c r="M7" s="187">
        <v>43</v>
      </c>
      <c r="N7" s="183">
        <f t="shared" si="0"/>
        <v>1820</v>
      </c>
    </row>
    <row r="8" spans="1:17" ht="13.5" customHeight="1" thickBot="1">
      <c r="A8" s="43">
        <v>2006</v>
      </c>
      <c r="B8" s="389">
        <v>64</v>
      </c>
      <c r="C8" s="15">
        <v>61</v>
      </c>
      <c r="D8" s="15">
        <v>128</v>
      </c>
      <c r="E8" s="15">
        <v>115</v>
      </c>
      <c r="F8" s="15">
        <v>207</v>
      </c>
      <c r="G8" s="15">
        <v>136</v>
      </c>
      <c r="H8" s="16">
        <v>274</v>
      </c>
      <c r="I8" s="15">
        <v>132</v>
      </c>
      <c r="J8" s="15">
        <v>139</v>
      </c>
      <c r="K8" s="15">
        <v>63</v>
      </c>
      <c r="L8" s="15">
        <v>28</v>
      </c>
      <c r="M8" s="187">
        <v>24</v>
      </c>
      <c r="N8" s="183">
        <f t="shared" si="0"/>
        <v>1371</v>
      </c>
      <c r="P8" s="400" t="s">
        <v>39</v>
      </c>
      <c r="Q8" s="225">
        <f aca="true" t="shared" si="1" ref="Q8:Q15">N4</f>
        <v>984</v>
      </c>
    </row>
    <row r="9" spans="1:17" ht="13.5" thickBot="1">
      <c r="A9" s="42">
        <v>2007</v>
      </c>
      <c r="B9" s="390">
        <v>59</v>
      </c>
      <c r="C9" s="14">
        <v>57</v>
      </c>
      <c r="D9" s="14">
        <v>89</v>
      </c>
      <c r="E9" s="14">
        <v>52</v>
      </c>
      <c r="F9" s="14">
        <v>80</v>
      </c>
      <c r="G9" s="14">
        <v>138</v>
      </c>
      <c r="H9" s="60">
        <v>155</v>
      </c>
      <c r="I9" s="14">
        <v>199</v>
      </c>
      <c r="J9" s="14">
        <v>163</v>
      </c>
      <c r="K9" s="14">
        <v>110</v>
      </c>
      <c r="L9" s="14">
        <v>81</v>
      </c>
      <c r="M9" s="188">
        <v>81</v>
      </c>
      <c r="N9" s="184">
        <f t="shared" si="0"/>
        <v>1264</v>
      </c>
      <c r="P9" s="259">
        <v>2003</v>
      </c>
      <c r="Q9" s="224">
        <f t="shared" si="1"/>
        <v>1157</v>
      </c>
    </row>
    <row r="10" spans="1:17" ht="13.5" thickBot="1">
      <c r="A10" s="44">
        <v>2008</v>
      </c>
      <c r="B10" s="391">
        <v>146</v>
      </c>
      <c r="C10" s="62">
        <v>185</v>
      </c>
      <c r="D10" s="62">
        <v>155</v>
      </c>
      <c r="E10" s="62">
        <v>147</v>
      </c>
      <c r="F10" s="62">
        <v>306</v>
      </c>
      <c r="G10" s="63">
        <v>326</v>
      </c>
      <c r="H10" s="63">
        <v>365</v>
      </c>
      <c r="I10" s="63">
        <v>265</v>
      </c>
      <c r="J10" s="63">
        <v>384</v>
      </c>
      <c r="K10" s="63">
        <v>242</v>
      </c>
      <c r="L10" s="63">
        <v>193</v>
      </c>
      <c r="M10" s="189">
        <v>166</v>
      </c>
      <c r="N10" s="185">
        <f t="shared" si="0"/>
        <v>2880</v>
      </c>
      <c r="P10" s="220">
        <v>2004</v>
      </c>
      <c r="Q10" s="192">
        <f t="shared" si="1"/>
        <v>732</v>
      </c>
    </row>
    <row r="11" spans="1:17" ht="13.5" thickBot="1">
      <c r="A11" s="191">
        <v>2009</v>
      </c>
      <c r="B11" s="392">
        <v>175</v>
      </c>
      <c r="C11" s="182">
        <v>114</v>
      </c>
      <c r="D11" s="182">
        <v>203</v>
      </c>
      <c r="E11" s="182">
        <v>243</v>
      </c>
      <c r="F11" s="182">
        <v>199</v>
      </c>
      <c r="G11" s="182">
        <v>184</v>
      </c>
      <c r="H11" s="182">
        <v>185</v>
      </c>
      <c r="I11" s="182">
        <v>169</v>
      </c>
      <c r="J11" s="182">
        <v>131</v>
      </c>
      <c r="K11" s="182">
        <v>130</v>
      </c>
      <c r="L11" s="182">
        <v>150</v>
      </c>
      <c r="M11" s="190">
        <v>119</v>
      </c>
      <c r="N11" s="61">
        <f>SUM(B11:M11)</f>
        <v>2002</v>
      </c>
      <c r="P11" s="220">
        <v>2005</v>
      </c>
      <c r="Q11" s="192">
        <f t="shared" si="1"/>
        <v>1820</v>
      </c>
    </row>
    <row r="12" spans="1:17" ht="15" customHeight="1" thickBot="1">
      <c r="A12" s="44">
        <v>2010</v>
      </c>
      <c r="B12" s="393">
        <v>169</v>
      </c>
      <c r="C12" s="239">
        <v>221</v>
      </c>
      <c r="D12" s="239">
        <v>267</v>
      </c>
      <c r="E12" s="239">
        <v>292</v>
      </c>
      <c r="F12" s="239">
        <v>305</v>
      </c>
      <c r="G12" s="239">
        <v>221</v>
      </c>
      <c r="H12" s="239">
        <v>462</v>
      </c>
      <c r="I12" s="239">
        <v>515</v>
      </c>
      <c r="J12" s="239">
        <v>315</v>
      </c>
      <c r="K12" s="397">
        <v>306</v>
      </c>
      <c r="L12" s="239">
        <v>269</v>
      </c>
      <c r="M12" s="240">
        <v>201</v>
      </c>
      <c r="N12" s="241">
        <f>SUM(B12:M12)</f>
        <v>3543</v>
      </c>
      <c r="P12" s="221">
        <v>2006</v>
      </c>
      <c r="Q12" s="192">
        <f t="shared" si="1"/>
        <v>1371</v>
      </c>
    </row>
    <row r="13" spans="1:17" ht="13.5" thickBot="1">
      <c r="A13" s="44">
        <v>2011</v>
      </c>
      <c r="B13" s="394">
        <v>255</v>
      </c>
      <c r="C13" s="239">
        <v>218</v>
      </c>
      <c r="D13" s="239">
        <v>319</v>
      </c>
      <c r="E13" s="239">
        <v>287</v>
      </c>
      <c r="F13" s="239">
        <v>376</v>
      </c>
      <c r="G13" s="239">
        <v>416</v>
      </c>
      <c r="H13" s="239">
        <v>438</v>
      </c>
      <c r="I13" s="239">
        <v>612</v>
      </c>
      <c r="J13" s="239">
        <v>295</v>
      </c>
      <c r="K13" s="239">
        <v>492</v>
      </c>
      <c r="L13" s="239">
        <v>289</v>
      </c>
      <c r="M13" s="239">
        <v>206</v>
      </c>
      <c r="N13" s="241">
        <f>SUM(B13:M13)</f>
        <v>4203</v>
      </c>
      <c r="P13" s="220">
        <v>2007</v>
      </c>
      <c r="Q13" s="192">
        <f t="shared" si="1"/>
        <v>1264</v>
      </c>
    </row>
    <row r="14" spans="1:17" ht="15" customHeight="1" thickBot="1">
      <c r="A14" s="395">
        <v>2012</v>
      </c>
      <c r="B14" s="396">
        <v>284</v>
      </c>
      <c r="C14" s="262">
        <v>174</v>
      </c>
      <c r="D14" s="262">
        <v>337</v>
      </c>
      <c r="E14" s="262">
        <v>295</v>
      </c>
      <c r="F14" s="262">
        <v>405</v>
      </c>
      <c r="G14" s="262">
        <v>484</v>
      </c>
      <c r="H14" s="262">
        <v>446</v>
      </c>
      <c r="I14" s="262">
        <v>418</v>
      </c>
      <c r="J14" s="262">
        <v>257</v>
      </c>
      <c r="K14" s="262">
        <v>272</v>
      </c>
      <c r="L14" s="262">
        <v>286</v>
      </c>
      <c r="M14" s="385">
        <v>196</v>
      </c>
      <c r="N14" s="61">
        <f>SUM(B14:M14)</f>
        <v>3854</v>
      </c>
      <c r="P14" s="222">
        <v>2008</v>
      </c>
      <c r="Q14" s="192">
        <f t="shared" si="1"/>
        <v>2880</v>
      </c>
    </row>
    <row r="15" spans="16:17" ht="12.75" customHeight="1">
      <c r="P15" s="223">
        <v>2009</v>
      </c>
      <c r="Q15" s="192">
        <f t="shared" si="1"/>
        <v>2002</v>
      </c>
    </row>
    <row r="16" spans="16:17" ht="13.5" customHeight="1">
      <c r="P16" s="44">
        <v>2010</v>
      </c>
      <c r="Q16" s="399">
        <v>3543</v>
      </c>
    </row>
    <row r="17" spans="15:17" ht="14.25" customHeight="1">
      <c r="O17" s="263"/>
      <c r="P17" s="191">
        <v>2011</v>
      </c>
      <c r="Q17" s="398">
        <v>4203</v>
      </c>
    </row>
    <row r="18" spans="15:17" ht="13.5" thickBot="1">
      <c r="O18" s="263"/>
      <c r="P18" s="401">
        <v>2012</v>
      </c>
      <c r="Q18" s="444">
        <v>3854</v>
      </c>
    </row>
    <row r="25" spans="15:16" ht="12.75">
      <c r="O25" s="1"/>
      <c r="P25" s="1"/>
    </row>
  </sheetData>
  <mergeCells count="1">
    <mergeCell ref="A1:N1"/>
  </mergeCells>
  <printOptions/>
  <pageMargins left="1.11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1b, Tel.: 63181150, 28356520. Fakss: 63181194. E-pasts: info@kandava.lv. www.visitkandava.lv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3" sqref="B13"/>
    </sheetView>
  </sheetViews>
  <sheetFormatPr defaultColWidth="9.140625" defaultRowHeight="12.75"/>
  <cols>
    <col min="1" max="1" width="12.421875" style="0" customWidth="1"/>
    <col min="2" max="2" width="11.57421875" style="0" customWidth="1"/>
  </cols>
  <sheetData>
    <row r="1" spans="1:2" ht="15.75" thickBot="1">
      <c r="A1" s="248" t="s">
        <v>42</v>
      </c>
      <c r="B1" s="267"/>
    </row>
    <row r="2" spans="1:2" ht="18" customHeight="1">
      <c r="A2" s="268" t="s">
        <v>71</v>
      </c>
      <c r="B2" s="269">
        <v>1220</v>
      </c>
    </row>
    <row r="3" spans="1:2" ht="14.25">
      <c r="A3" s="270" t="s">
        <v>45</v>
      </c>
      <c r="B3" s="271">
        <v>1277</v>
      </c>
    </row>
    <row r="4" spans="1:2" ht="14.25">
      <c r="A4" s="272" t="s">
        <v>46</v>
      </c>
      <c r="B4" s="271">
        <v>912</v>
      </c>
    </row>
    <row r="5" spans="1:2" ht="14.25">
      <c r="A5" s="270" t="s">
        <v>47</v>
      </c>
      <c r="B5" s="271">
        <v>2138</v>
      </c>
    </row>
    <row r="6" spans="1:2" ht="14.25">
      <c r="A6" s="272" t="s">
        <v>48</v>
      </c>
      <c r="B6" s="271">
        <v>1694</v>
      </c>
    </row>
    <row r="7" spans="1:2" ht="14.25">
      <c r="A7" s="273" t="s">
        <v>49</v>
      </c>
      <c r="B7" s="271">
        <v>1540</v>
      </c>
    </row>
    <row r="8" spans="1:2" ht="14.25">
      <c r="A8" s="273" t="s">
        <v>50</v>
      </c>
      <c r="B8" s="271">
        <v>3204</v>
      </c>
    </row>
    <row r="9" spans="1:2" ht="14.25">
      <c r="A9" s="273" t="s">
        <v>51</v>
      </c>
      <c r="B9" s="271">
        <v>2259</v>
      </c>
    </row>
    <row r="10" spans="1:2" ht="14.25">
      <c r="A10" s="273" t="s">
        <v>67</v>
      </c>
      <c r="B10" s="271">
        <v>3820</v>
      </c>
    </row>
    <row r="11" spans="1:2" ht="14.25">
      <c r="A11" s="382" t="s">
        <v>68</v>
      </c>
      <c r="B11" s="383">
        <v>4618</v>
      </c>
    </row>
    <row r="12" spans="1:2" ht="15" thickBot="1">
      <c r="A12" s="384" t="s">
        <v>83</v>
      </c>
      <c r="B12" s="422">
        <v>4319</v>
      </c>
    </row>
    <row r="13" ht="12.75">
      <c r="A13" s="38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25">
      <selection activeCell="E43" sqref="E43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5.8515625" style="0" customWidth="1"/>
    <col min="4" max="4" width="6.28125" style="0" customWidth="1"/>
    <col min="5" max="5" width="5.28125" style="0" customWidth="1"/>
    <col min="6" max="6" width="6.140625" style="0" customWidth="1"/>
    <col min="7" max="7" width="5.57421875" style="0" customWidth="1"/>
    <col min="8" max="8" width="7.140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9.7109375" style="0" customWidth="1"/>
    <col min="13" max="13" width="9.57421875" style="0" customWidth="1"/>
    <col min="14" max="14" width="13.00390625" style="0" customWidth="1"/>
  </cols>
  <sheetData>
    <row r="1" spans="1:19" ht="33" customHeight="1">
      <c r="A1" s="450" t="s">
        <v>41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143"/>
      <c r="P1" s="143"/>
      <c r="Q1" s="143"/>
      <c r="R1" s="143"/>
      <c r="S1" s="143"/>
    </row>
    <row r="2" spans="1:19" ht="21.75" customHeight="1">
      <c r="A2" s="451" t="s">
        <v>84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148"/>
      <c r="P2" s="148"/>
      <c r="Q2" s="144"/>
      <c r="R2" s="144"/>
      <c r="S2" s="144"/>
    </row>
    <row r="3" spans="1:16" ht="13.5" customHeight="1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4" ht="73.5" customHeight="1" thickBot="1">
      <c r="A4" s="130" t="s">
        <v>42</v>
      </c>
      <c r="B4" s="131" t="s">
        <v>17</v>
      </c>
      <c r="C4" s="131" t="s">
        <v>18</v>
      </c>
      <c r="D4" s="131" t="s">
        <v>19</v>
      </c>
      <c r="E4" s="131" t="s">
        <v>20</v>
      </c>
      <c r="F4" s="131" t="s">
        <v>21</v>
      </c>
      <c r="G4" s="131" t="s">
        <v>22</v>
      </c>
      <c r="H4" s="131" t="s">
        <v>23</v>
      </c>
      <c r="I4" s="131" t="s">
        <v>24</v>
      </c>
      <c r="J4" s="132" t="s">
        <v>25</v>
      </c>
      <c r="K4" s="131" t="s">
        <v>26</v>
      </c>
      <c r="L4" s="131" t="s">
        <v>27</v>
      </c>
      <c r="M4" s="133" t="s">
        <v>28</v>
      </c>
      <c r="N4" s="156" t="s">
        <v>43</v>
      </c>
    </row>
    <row r="5" spans="1:15" ht="25.5" customHeight="1">
      <c r="A5" s="45" t="s">
        <v>44</v>
      </c>
      <c r="B5" s="146"/>
      <c r="C5" s="147"/>
      <c r="D5" s="147"/>
      <c r="E5" s="147"/>
      <c r="F5" s="134">
        <v>43</v>
      </c>
      <c r="G5" s="134">
        <v>109</v>
      </c>
      <c r="H5" s="149">
        <v>402</v>
      </c>
      <c r="I5" s="149">
        <v>349</v>
      </c>
      <c r="J5" s="149">
        <v>128</v>
      </c>
      <c r="K5" s="134">
        <v>72</v>
      </c>
      <c r="L5" s="134">
        <v>64</v>
      </c>
      <c r="M5" s="153">
        <v>53</v>
      </c>
      <c r="N5" s="145">
        <f aca="true" t="shared" si="0" ref="N5:N11">SUM(B5:M5)</f>
        <v>1220</v>
      </c>
      <c r="O5" s="266"/>
    </row>
    <row r="6" spans="1:15" ht="23.25" customHeight="1">
      <c r="A6" s="46" t="s">
        <v>45</v>
      </c>
      <c r="B6" s="150">
        <v>78</v>
      </c>
      <c r="C6" s="135">
        <v>75</v>
      </c>
      <c r="D6" s="135">
        <v>91</v>
      </c>
      <c r="E6" s="135">
        <v>112</v>
      </c>
      <c r="F6" s="138">
        <v>168</v>
      </c>
      <c r="G6" s="135">
        <v>135</v>
      </c>
      <c r="H6" s="138">
        <v>193</v>
      </c>
      <c r="I6" s="138">
        <v>149</v>
      </c>
      <c r="J6" s="135">
        <v>93</v>
      </c>
      <c r="K6" s="135">
        <v>97</v>
      </c>
      <c r="L6" s="135">
        <v>47</v>
      </c>
      <c r="M6" s="154">
        <v>39</v>
      </c>
      <c r="N6" s="137">
        <f t="shared" si="0"/>
        <v>1277</v>
      </c>
      <c r="O6" s="266"/>
    </row>
    <row r="7" spans="1:15" ht="21.75" customHeight="1">
      <c r="A7" s="47" t="s">
        <v>46</v>
      </c>
      <c r="B7" s="150">
        <v>25</v>
      </c>
      <c r="C7" s="135">
        <v>25</v>
      </c>
      <c r="D7" s="135">
        <v>24</v>
      </c>
      <c r="E7" s="135">
        <v>42</v>
      </c>
      <c r="F7" s="135">
        <v>60</v>
      </c>
      <c r="G7" s="135">
        <v>70</v>
      </c>
      <c r="H7" s="138">
        <v>192</v>
      </c>
      <c r="I7" s="138">
        <v>165</v>
      </c>
      <c r="J7" s="135">
        <v>51</v>
      </c>
      <c r="K7" s="138">
        <v>108</v>
      </c>
      <c r="L7" s="135">
        <v>103</v>
      </c>
      <c r="M7" s="154">
        <v>47</v>
      </c>
      <c r="N7" s="137">
        <f t="shared" si="0"/>
        <v>912</v>
      </c>
      <c r="O7" s="266"/>
    </row>
    <row r="8" spans="1:15" ht="27.75" customHeight="1">
      <c r="A8" s="46" t="s">
        <v>47</v>
      </c>
      <c r="B8" s="150">
        <v>90</v>
      </c>
      <c r="C8" s="135">
        <v>150</v>
      </c>
      <c r="D8" s="135">
        <v>97</v>
      </c>
      <c r="E8" s="135">
        <v>90</v>
      </c>
      <c r="F8" s="135">
        <v>206</v>
      </c>
      <c r="G8" s="138">
        <v>310</v>
      </c>
      <c r="H8" s="138">
        <v>436</v>
      </c>
      <c r="I8" s="138">
        <v>323</v>
      </c>
      <c r="J8" s="135">
        <v>160</v>
      </c>
      <c r="K8" s="135">
        <v>129</v>
      </c>
      <c r="L8" s="135">
        <v>102</v>
      </c>
      <c r="M8" s="154">
        <v>45</v>
      </c>
      <c r="N8" s="137">
        <f t="shared" si="0"/>
        <v>2138</v>
      </c>
      <c r="O8" s="266"/>
    </row>
    <row r="9" spans="1:15" ht="21" customHeight="1">
      <c r="A9" s="47" t="s">
        <v>48</v>
      </c>
      <c r="B9" s="150">
        <v>65</v>
      </c>
      <c r="C9" s="135">
        <v>61</v>
      </c>
      <c r="D9" s="135">
        <v>136</v>
      </c>
      <c r="E9" s="135">
        <v>117</v>
      </c>
      <c r="F9" s="138">
        <v>234</v>
      </c>
      <c r="G9" s="135">
        <v>184</v>
      </c>
      <c r="H9" s="138">
        <v>362</v>
      </c>
      <c r="I9" s="138">
        <v>238</v>
      </c>
      <c r="J9" s="135">
        <v>159</v>
      </c>
      <c r="K9" s="135">
        <v>70</v>
      </c>
      <c r="L9" s="136">
        <v>29</v>
      </c>
      <c r="M9" s="155">
        <v>39</v>
      </c>
      <c r="N9" s="137">
        <f t="shared" si="0"/>
        <v>1694</v>
      </c>
      <c r="O9" s="266"/>
    </row>
    <row r="10" spans="1:15" ht="20.25" customHeight="1">
      <c r="A10" s="48" t="s">
        <v>49</v>
      </c>
      <c r="B10" s="151">
        <v>60</v>
      </c>
      <c r="C10" s="136">
        <v>61</v>
      </c>
      <c r="D10" s="136">
        <v>92</v>
      </c>
      <c r="E10" s="136">
        <v>54</v>
      </c>
      <c r="F10" s="136">
        <v>87</v>
      </c>
      <c r="G10" s="136">
        <v>164</v>
      </c>
      <c r="H10" s="138">
        <v>251</v>
      </c>
      <c r="I10" s="138">
        <v>299</v>
      </c>
      <c r="J10" s="138">
        <v>179</v>
      </c>
      <c r="K10" s="136">
        <v>127</v>
      </c>
      <c r="L10" s="136">
        <v>84</v>
      </c>
      <c r="M10" s="155">
        <v>82</v>
      </c>
      <c r="N10" s="137">
        <f t="shared" si="0"/>
        <v>1540</v>
      </c>
      <c r="O10" s="266"/>
    </row>
    <row r="11" spans="1:15" ht="23.25" customHeight="1">
      <c r="A11" s="48" t="s">
        <v>50</v>
      </c>
      <c r="B11" s="151">
        <v>148</v>
      </c>
      <c r="C11" s="136">
        <v>188</v>
      </c>
      <c r="D11" s="136">
        <v>156</v>
      </c>
      <c r="E11" s="136">
        <v>152</v>
      </c>
      <c r="F11" s="136">
        <v>333</v>
      </c>
      <c r="G11" s="138">
        <v>375</v>
      </c>
      <c r="H11" s="138">
        <v>485</v>
      </c>
      <c r="I11" s="136">
        <v>347</v>
      </c>
      <c r="J11" s="138">
        <v>406</v>
      </c>
      <c r="K11" s="136">
        <v>250</v>
      </c>
      <c r="L11" s="136">
        <v>196</v>
      </c>
      <c r="M11" s="155">
        <v>168</v>
      </c>
      <c r="N11" s="137">
        <f t="shared" si="0"/>
        <v>3204</v>
      </c>
      <c r="O11" s="266"/>
    </row>
    <row r="12" spans="1:15" ht="29.25" customHeight="1" thickBot="1">
      <c r="A12" s="49" t="s">
        <v>51</v>
      </c>
      <c r="B12" s="152">
        <v>176</v>
      </c>
      <c r="C12" s="140">
        <v>120</v>
      </c>
      <c r="D12" s="141">
        <v>227</v>
      </c>
      <c r="E12" s="141">
        <v>268</v>
      </c>
      <c r="F12" s="140">
        <v>221</v>
      </c>
      <c r="G12" s="140">
        <v>209</v>
      </c>
      <c r="H12" s="141">
        <v>258</v>
      </c>
      <c r="I12" s="140">
        <v>214</v>
      </c>
      <c r="J12" s="140">
        <v>138</v>
      </c>
      <c r="K12" s="140">
        <v>143</v>
      </c>
      <c r="L12" s="140">
        <v>160</v>
      </c>
      <c r="M12" s="142">
        <v>125</v>
      </c>
      <c r="N12" s="139">
        <f>SUM(B12:M12)</f>
        <v>2259</v>
      </c>
      <c r="O12" s="266"/>
    </row>
    <row r="13" spans="1:15" ht="29.25" customHeight="1" thickBot="1">
      <c r="A13" s="49" t="s">
        <v>67</v>
      </c>
      <c r="B13" s="152">
        <v>186</v>
      </c>
      <c r="C13" s="140">
        <v>233</v>
      </c>
      <c r="D13" s="140">
        <v>280</v>
      </c>
      <c r="E13" s="140">
        <v>306</v>
      </c>
      <c r="F13" s="140">
        <v>317</v>
      </c>
      <c r="G13" s="140">
        <v>247</v>
      </c>
      <c r="H13" s="141">
        <v>543</v>
      </c>
      <c r="I13" s="141">
        <v>570</v>
      </c>
      <c r="J13" s="141">
        <v>330</v>
      </c>
      <c r="K13" s="140">
        <v>319</v>
      </c>
      <c r="L13" s="140">
        <v>279</v>
      </c>
      <c r="M13" s="142">
        <v>210</v>
      </c>
      <c r="N13" s="139">
        <f>SUM(B13:M13)</f>
        <v>3820</v>
      </c>
      <c r="O13" s="266"/>
    </row>
    <row r="14" spans="1:15" ht="29.25" customHeight="1" thickBot="1">
      <c r="A14" s="372" t="s">
        <v>68</v>
      </c>
      <c r="B14" s="373">
        <v>265</v>
      </c>
      <c r="C14" s="374">
        <v>220</v>
      </c>
      <c r="D14" s="374">
        <v>333</v>
      </c>
      <c r="E14" s="374">
        <v>312</v>
      </c>
      <c r="F14" s="374">
        <v>412</v>
      </c>
      <c r="G14" s="374">
        <v>451</v>
      </c>
      <c r="H14" s="375">
        <v>572</v>
      </c>
      <c r="I14" s="375">
        <v>719</v>
      </c>
      <c r="J14" s="374">
        <v>325</v>
      </c>
      <c r="K14" s="375">
        <v>502</v>
      </c>
      <c r="L14" s="374">
        <v>296</v>
      </c>
      <c r="M14" s="376">
        <v>211</v>
      </c>
      <c r="N14" s="377">
        <f>SUM(B14:M14)</f>
        <v>4618</v>
      </c>
      <c r="O14" s="266"/>
    </row>
    <row r="15" spans="1:14" ht="25.5" customHeight="1" thickBot="1">
      <c r="A15" s="378" t="s">
        <v>83</v>
      </c>
      <c r="B15" s="379">
        <v>298</v>
      </c>
      <c r="C15" s="380">
        <v>184</v>
      </c>
      <c r="D15" s="380">
        <v>349</v>
      </c>
      <c r="E15" s="380">
        <v>301</v>
      </c>
      <c r="F15" s="380">
        <v>421</v>
      </c>
      <c r="G15" s="381">
        <v>527</v>
      </c>
      <c r="H15" s="381">
        <v>545</v>
      </c>
      <c r="I15" s="381">
        <v>561</v>
      </c>
      <c r="J15" s="380">
        <v>304</v>
      </c>
      <c r="K15" s="380">
        <v>309</v>
      </c>
      <c r="L15" s="380">
        <v>309</v>
      </c>
      <c r="M15" s="448">
        <v>211</v>
      </c>
      <c r="N15" s="265">
        <f>SUM(B15:M15)</f>
        <v>4319</v>
      </c>
    </row>
    <row r="16" ht="15.75">
      <c r="N16" s="264"/>
    </row>
    <row r="19" spans="11:18" ht="65.25" customHeight="1">
      <c r="K19" s="245"/>
      <c r="R19" s="66"/>
    </row>
    <row r="20" ht="15.75">
      <c r="K20" s="246"/>
    </row>
    <row r="21" ht="15.75">
      <c r="K21" s="246"/>
    </row>
    <row r="22" ht="15.75">
      <c r="K22" s="246"/>
    </row>
    <row r="23" ht="15.75">
      <c r="K23" s="246"/>
    </row>
    <row r="24" ht="15.75">
      <c r="K24" s="246"/>
    </row>
    <row r="25" ht="15.75">
      <c r="K25" s="246"/>
    </row>
    <row r="26" ht="15">
      <c r="K26" s="247"/>
    </row>
    <row r="27" ht="15.75" thickBot="1">
      <c r="K27" s="247"/>
    </row>
    <row r="28" spans="1:11" ht="31.5">
      <c r="A28" s="418" t="s">
        <v>55</v>
      </c>
      <c r="B28" s="50">
        <v>1220</v>
      </c>
      <c r="K28" s="246"/>
    </row>
    <row r="29" spans="1:11" ht="15.75">
      <c r="A29" s="419" t="s">
        <v>45</v>
      </c>
      <c r="B29" s="51">
        <v>1277</v>
      </c>
      <c r="K29" s="1"/>
    </row>
    <row r="30" spans="1:2" ht="15.75">
      <c r="A30" s="420" t="s">
        <v>46</v>
      </c>
      <c r="B30" s="51">
        <v>912</v>
      </c>
    </row>
    <row r="31" spans="1:2" ht="15.75">
      <c r="A31" s="419" t="s">
        <v>47</v>
      </c>
      <c r="B31" s="51">
        <v>2138</v>
      </c>
    </row>
    <row r="32" spans="1:2" ht="15.75">
      <c r="A32" s="420" t="s">
        <v>48</v>
      </c>
      <c r="B32" s="51">
        <v>1694</v>
      </c>
    </row>
    <row r="33" spans="1:2" ht="15.75">
      <c r="A33" s="137" t="s">
        <v>49</v>
      </c>
      <c r="B33" s="51">
        <v>1540</v>
      </c>
    </row>
    <row r="34" spans="1:2" ht="15.75">
      <c r="A34" s="137" t="s">
        <v>50</v>
      </c>
      <c r="B34" s="51">
        <v>3204</v>
      </c>
    </row>
    <row r="35" spans="1:2" ht="15.75">
      <c r="A35" s="137" t="s">
        <v>51</v>
      </c>
      <c r="B35" s="51">
        <v>2259</v>
      </c>
    </row>
    <row r="36" spans="1:2" ht="15.75">
      <c r="A36" s="421" t="s">
        <v>67</v>
      </c>
      <c r="B36" s="51">
        <v>3820</v>
      </c>
    </row>
    <row r="37" spans="1:2" ht="15.75">
      <c r="A37" s="421" t="s">
        <v>68</v>
      </c>
      <c r="B37" s="51">
        <v>4618</v>
      </c>
    </row>
    <row r="38" spans="1:2" ht="16.5" thickBot="1">
      <c r="A38" s="455" t="s">
        <v>83</v>
      </c>
      <c r="B38" s="456">
        <v>4319</v>
      </c>
    </row>
  </sheetData>
  <mergeCells count="2">
    <mergeCell ref="A1:N1"/>
    <mergeCell ref="A2:N2"/>
  </mergeCells>
  <printOptions/>
  <pageMargins left="1.72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Header>&amp;C&amp;"Arial,Bold"&amp;12Kandavas Tūrisma informācijas centrs&amp;"Arial,Regular"&amp;10
Kūrorta iela 1 b, Kandava, LV-3120, Kandavas novads. Tel.: 63181150, 28356529. Fakss: 63181194.
info@kandava.lv   www.visitkandava.lv</oddHeader>
    <oddFooter>&amp;RSagatavoja: Anda Štrausa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16"/>
  <sheetViews>
    <sheetView workbookViewId="0" topLeftCell="A19">
      <selection activeCell="M39" sqref="M39"/>
    </sheetView>
  </sheetViews>
  <sheetFormatPr defaultColWidth="9.140625" defaultRowHeight="12.75"/>
  <cols>
    <col min="1" max="1" width="13.28125" style="0" customWidth="1"/>
    <col min="2" max="2" width="5.57421875" style="0" customWidth="1"/>
    <col min="3" max="3" width="4.8515625" style="0" customWidth="1"/>
    <col min="4" max="4" width="5.421875" style="0" customWidth="1"/>
    <col min="5" max="6" width="5.140625" style="0" customWidth="1"/>
    <col min="7" max="7" width="5.28125" style="0" customWidth="1"/>
    <col min="8" max="9" width="4.421875" style="115" customWidth="1"/>
    <col min="10" max="10" width="4.421875" style="0" customWidth="1"/>
    <col min="11" max="11" width="5.140625" style="0" customWidth="1"/>
    <col min="12" max="12" width="4.421875" style="0" customWidth="1"/>
    <col min="13" max="13" width="4.8515625" style="0" customWidth="1"/>
    <col min="14" max="14" width="6.00390625" style="0" customWidth="1"/>
    <col min="15" max="15" width="0.9921875" style="0" customWidth="1"/>
    <col min="16" max="16" width="5.421875" style="0" customWidth="1"/>
    <col min="17" max="17" width="6.421875" style="7" customWidth="1"/>
  </cols>
  <sheetData>
    <row r="1" spans="1:17" ht="37.5" customHeight="1" thickBot="1">
      <c r="A1" s="452" t="s">
        <v>79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1"/>
    </row>
    <row r="2" spans="1:17" s="210" customFormat="1" ht="51" customHeight="1" thickBot="1">
      <c r="A2" s="294" t="s">
        <v>59</v>
      </c>
      <c r="B2" s="297" t="s">
        <v>17</v>
      </c>
      <c r="C2" s="298" t="s">
        <v>18</v>
      </c>
      <c r="D2" s="298" t="s">
        <v>19</v>
      </c>
      <c r="E2" s="298" t="s">
        <v>20</v>
      </c>
      <c r="F2" s="298" t="s">
        <v>21</v>
      </c>
      <c r="G2" s="298" t="s">
        <v>22</v>
      </c>
      <c r="H2" s="299" t="s">
        <v>23</v>
      </c>
      <c r="I2" s="300" t="s">
        <v>24</v>
      </c>
      <c r="J2" s="365" t="s">
        <v>25</v>
      </c>
      <c r="K2" s="301" t="s">
        <v>26</v>
      </c>
      <c r="L2" s="302" t="s">
        <v>27</v>
      </c>
      <c r="M2" s="303" t="s">
        <v>28</v>
      </c>
      <c r="N2" s="208" t="s">
        <v>15</v>
      </c>
      <c r="O2" s="207"/>
      <c r="P2" s="208" t="s">
        <v>32</v>
      </c>
      <c r="Q2" s="209"/>
    </row>
    <row r="3" spans="1:16" s="250" customFormat="1" ht="31.5" customHeight="1">
      <c r="A3" s="349" t="s">
        <v>35</v>
      </c>
      <c r="B3" s="343">
        <v>47</v>
      </c>
      <c r="C3" s="344">
        <v>25</v>
      </c>
      <c r="D3" s="344">
        <v>70</v>
      </c>
      <c r="E3" s="344">
        <v>54</v>
      </c>
      <c r="F3" s="344">
        <v>76</v>
      </c>
      <c r="G3" s="344">
        <v>182</v>
      </c>
      <c r="H3" s="344">
        <v>156</v>
      </c>
      <c r="I3" s="344">
        <v>150</v>
      </c>
      <c r="J3" s="344">
        <v>61</v>
      </c>
      <c r="K3" s="344">
        <v>80</v>
      </c>
      <c r="L3" s="344">
        <v>75</v>
      </c>
      <c r="M3" s="345">
        <v>32</v>
      </c>
      <c r="N3" s="350">
        <f>SUM(B3:M3)</f>
        <v>1008</v>
      </c>
      <c r="O3" s="360"/>
      <c r="P3" s="366">
        <f>N3*$P$40/$N$40</f>
        <v>23.3387358184765</v>
      </c>
    </row>
    <row r="4" spans="1:16" s="250" customFormat="1" ht="15.75" thickBot="1">
      <c r="A4" s="351" t="s">
        <v>30</v>
      </c>
      <c r="B4" s="346">
        <v>237</v>
      </c>
      <c r="C4" s="347">
        <v>149</v>
      </c>
      <c r="D4" s="347">
        <v>267</v>
      </c>
      <c r="E4" s="347">
        <v>241</v>
      </c>
      <c r="F4" s="347">
        <v>329</v>
      </c>
      <c r="G4" s="347">
        <v>302</v>
      </c>
      <c r="H4" s="347">
        <v>290</v>
      </c>
      <c r="I4" s="347">
        <v>268</v>
      </c>
      <c r="J4" s="347">
        <v>196</v>
      </c>
      <c r="K4" s="347">
        <v>192</v>
      </c>
      <c r="L4" s="347">
        <v>211</v>
      </c>
      <c r="M4" s="348">
        <v>164</v>
      </c>
      <c r="N4" s="352">
        <f>SUM(B4:M4)</f>
        <v>2846</v>
      </c>
      <c r="O4" s="360"/>
      <c r="P4" s="367">
        <f>N4*$P$40/$N$40</f>
        <v>65.89488307478582</v>
      </c>
    </row>
    <row r="5" spans="1:16" s="250" customFormat="1" ht="8.25" customHeight="1" thickBot="1">
      <c r="A5" s="355"/>
      <c r="B5" s="362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/>
      <c r="N5" s="359"/>
      <c r="O5" s="361"/>
      <c r="P5" s="169"/>
    </row>
    <row r="6" spans="1:16" s="250" customFormat="1" ht="30.75" customHeight="1" thickBot="1">
      <c r="A6" s="353" t="s">
        <v>60</v>
      </c>
      <c r="B6" s="331">
        <f>SUM(B3:B4)</f>
        <v>284</v>
      </c>
      <c r="C6" s="331">
        <f aca="true" t="shared" si="0" ref="C6:M6">SUM(C3:C4)</f>
        <v>174</v>
      </c>
      <c r="D6" s="331">
        <f t="shared" si="0"/>
        <v>337</v>
      </c>
      <c r="E6" s="331">
        <f t="shared" si="0"/>
        <v>295</v>
      </c>
      <c r="F6" s="331">
        <f t="shared" si="0"/>
        <v>405</v>
      </c>
      <c r="G6" s="331">
        <f t="shared" si="0"/>
        <v>484</v>
      </c>
      <c r="H6" s="331">
        <f t="shared" si="0"/>
        <v>446</v>
      </c>
      <c r="I6" s="331">
        <f t="shared" si="0"/>
        <v>418</v>
      </c>
      <c r="J6" s="331">
        <f t="shared" si="0"/>
        <v>257</v>
      </c>
      <c r="K6" s="331">
        <f>SUM(K3:K4)</f>
        <v>272</v>
      </c>
      <c r="L6" s="331">
        <f t="shared" si="0"/>
        <v>286</v>
      </c>
      <c r="M6" s="331">
        <f t="shared" si="0"/>
        <v>196</v>
      </c>
      <c r="N6" s="354">
        <f aca="true" t="shared" si="1" ref="N6:N11">SUM(B6:M6)</f>
        <v>3854</v>
      </c>
      <c r="O6" s="360"/>
      <c r="P6" s="368">
        <f aca="true" t="shared" si="2" ref="P6:P39">N6*$P$40/$N$40</f>
        <v>89.23361889326233</v>
      </c>
    </row>
    <row r="7" spans="1:18" ht="12.75">
      <c r="A7" s="68" t="s">
        <v>81</v>
      </c>
      <c r="B7" s="281"/>
      <c r="C7" s="157"/>
      <c r="D7" s="157"/>
      <c r="E7" s="157"/>
      <c r="F7" s="157"/>
      <c r="G7" s="158"/>
      <c r="H7" s="197"/>
      <c r="I7" s="117"/>
      <c r="J7" s="158">
        <v>2</v>
      </c>
      <c r="K7" s="198"/>
      <c r="L7" s="196"/>
      <c r="M7" s="199"/>
      <c r="N7" s="166">
        <f t="shared" si="1"/>
        <v>2</v>
      </c>
      <c r="O7" s="103"/>
      <c r="P7" s="165">
        <f t="shared" si="2"/>
        <v>0.0463070155128502</v>
      </c>
      <c r="Q7" s="8"/>
      <c r="R7" s="5"/>
    </row>
    <row r="8" spans="1:18" ht="12.75">
      <c r="A8" s="68" t="s">
        <v>13</v>
      </c>
      <c r="B8" s="281"/>
      <c r="C8" s="157"/>
      <c r="D8" s="157"/>
      <c r="E8" s="157"/>
      <c r="F8" s="157"/>
      <c r="G8" s="158">
        <v>3</v>
      </c>
      <c r="H8" s="197"/>
      <c r="I8" s="117">
        <v>2</v>
      </c>
      <c r="J8" s="158"/>
      <c r="K8" s="198"/>
      <c r="L8" s="196"/>
      <c r="M8" s="199"/>
      <c r="N8" s="166">
        <f t="shared" si="1"/>
        <v>5</v>
      </c>
      <c r="O8" s="103"/>
      <c r="P8" s="165">
        <f t="shared" si="2"/>
        <v>0.11576753878212549</v>
      </c>
      <c r="Q8" s="8"/>
      <c r="R8" s="5"/>
    </row>
    <row r="9" spans="1:18" ht="12" customHeight="1">
      <c r="A9" s="68" t="s">
        <v>62</v>
      </c>
      <c r="B9" s="281"/>
      <c r="C9" s="157"/>
      <c r="D9" s="157">
        <v>1</v>
      </c>
      <c r="E9" s="157"/>
      <c r="F9" s="157">
        <v>4</v>
      </c>
      <c r="G9" s="158"/>
      <c r="H9" s="122"/>
      <c r="I9" s="117"/>
      <c r="J9" s="158"/>
      <c r="K9" s="65"/>
      <c r="L9" s="64"/>
      <c r="M9" s="282">
        <v>1</v>
      </c>
      <c r="N9" s="166">
        <f t="shared" si="1"/>
        <v>6</v>
      </c>
      <c r="O9" s="103"/>
      <c r="P9" s="165">
        <f t="shared" si="2"/>
        <v>0.13892104653855059</v>
      </c>
      <c r="Q9" s="8"/>
      <c r="R9" s="5"/>
    </row>
    <row r="10" spans="1:18" ht="12.75">
      <c r="A10" s="68" t="s">
        <v>65</v>
      </c>
      <c r="B10" s="281"/>
      <c r="C10" s="157"/>
      <c r="D10" s="157"/>
      <c r="E10" s="157"/>
      <c r="F10" s="157"/>
      <c r="G10" s="158"/>
      <c r="H10" s="122"/>
      <c r="I10" s="117"/>
      <c r="J10" s="158"/>
      <c r="K10" s="65">
        <v>2</v>
      </c>
      <c r="L10" s="64"/>
      <c r="M10" s="282"/>
      <c r="N10" s="166">
        <f t="shared" si="1"/>
        <v>2</v>
      </c>
      <c r="O10" s="103"/>
      <c r="P10" s="165">
        <f t="shared" si="2"/>
        <v>0.0463070155128502</v>
      </c>
      <c r="Q10" s="8"/>
      <c r="R10" s="5"/>
    </row>
    <row r="11" spans="1:18" ht="12.75">
      <c r="A11" s="68" t="s">
        <v>5</v>
      </c>
      <c r="B11" s="281"/>
      <c r="C11" s="157"/>
      <c r="D11" s="157"/>
      <c r="E11" s="157"/>
      <c r="F11" s="157"/>
      <c r="G11" s="158"/>
      <c r="H11" s="122"/>
      <c r="I11" s="117">
        <v>2</v>
      </c>
      <c r="J11" s="158"/>
      <c r="K11" s="65"/>
      <c r="L11" s="64"/>
      <c r="M11" s="282"/>
      <c r="N11" s="166">
        <f t="shared" si="1"/>
        <v>2</v>
      </c>
      <c r="O11" s="103"/>
      <c r="P11" s="165">
        <f t="shared" si="2"/>
        <v>0.0463070155128502</v>
      </c>
      <c r="Q11" s="8"/>
      <c r="R11" s="5"/>
    </row>
    <row r="12" spans="1:18" s="2" customFormat="1" ht="12.75">
      <c r="A12" s="68" t="s">
        <v>10</v>
      </c>
      <c r="B12" s="281"/>
      <c r="C12" s="157"/>
      <c r="D12" s="157"/>
      <c r="E12" s="157"/>
      <c r="F12" s="157"/>
      <c r="G12" s="158"/>
      <c r="H12" s="122"/>
      <c r="I12" s="117">
        <v>1</v>
      </c>
      <c r="J12" s="158"/>
      <c r="K12" s="65"/>
      <c r="L12" s="64"/>
      <c r="M12" s="282"/>
      <c r="N12" s="166">
        <f aca="true" t="shared" si="3" ref="N12:N21">SUM(B12:M12)</f>
        <v>1</v>
      </c>
      <c r="O12" s="103"/>
      <c r="P12" s="165">
        <f t="shared" si="2"/>
        <v>0.0231535077564251</v>
      </c>
      <c r="Q12" s="8"/>
      <c r="R12" s="6"/>
    </row>
    <row r="13" spans="1:18" s="2" customFormat="1" ht="12.75">
      <c r="A13" s="68" t="s">
        <v>8</v>
      </c>
      <c r="B13" s="281"/>
      <c r="C13" s="157"/>
      <c r="D13" s="157"/>
      <c r="E13" s="157"/>
      <c r="F13" s="157"/>
      <c r="G13" s="158">
        <v>4</v>
      </c>
      <c r="H13" s="122"/>
      <c r="I13" s="117"/>
      <c r="J13" s="158"/>
      <c r="K13" s="65"/>
      <c r="L13" s="64"/>
      <c r="M13" s="282"/>
      <c r="N13" s="166">
        <f t="shared" si="3"/>
        <v>4</v>
      </c>
      <c r="O13" s="103">
        <f>SUM(N13)</f>
        <v>4</v>
      </c>
      <c r="P13" s="165">
        <f t="shared" si="2"/>
        <v>0.0926140310257004</v>
      </c>
      <c r="Q13" s="8"/>
      <c r="R13" s="6"/>
    </row>
    <row r="14" spans="1:18" s="2" customFormat="1" ht="12.75">
      <c r="A14" s="68" t="s">
        <v>9</v>
      </c>
      <c r="B14" s="281"/>
      <c r="C14" s="157"/>
      <c r="D14" s="157"/>
      <c r="E14" s="157"/>
      <c r="F14" s="157"/>
      <c r="G14" s="158"/>
      <c r="H14" s="122"/>
      <c r="I14" s="117">
        <v>1</v>
      </c>
      <c r="J14" s="158"/>
      <c r="K14" s="65"/>
      <c r="L14" s="64"/>
      <c r="M14" s="282"/>
      <c r="N14" s="166">
        <f t="shared" si="3"/>
        <v>1</v>
      </c>
      <c r="O14" s="104"/>
      <c r="P14" s="165">
        <f t="shared" si="2"/>
        <v>0.0231535077564251</v>
      </c>
      <c r="Q14" s="8"/>
      <c r="R14" s="6"/>
    </row>
    <row r="15" spans="1:18" ht="14.25" customHeight="1">
      <c r="A15" s="52" t="s">
        <v>2</v>
      </c>
      <c r="B15" s="283"/>
      <c r="C15" s="53"/>
      <c r="D15" s="53"/>
      <c r="E15" s="53"/>
      <c r="F15" s="53">
        <v>2</v>
      </c>
      <c r="G15" s="54">
        <v>1</v>
      </c>
      <c r="H15" s="122">
        <v>5</v>
      </c>
      <c r="I15" s="117">
        <v>10</v>
      </c>
      <c r="J15" s="54"/>
      <c r="K15" s="55"/>
      <c r="L15" s="56">
        <v>4</v>
      </c>
      <c r="M15" s="284"/>
      <c r="N15" s="166">
        <f t="shared" si="3"/>
        <v>22</v>
      </c>
      <c r="O15" s="105"/>
      <c r="P15" s="165">
        <f t="shared" si="2"/>
        <v>0.5093771706413521</v>
      </c>
      <c r="Q15" s="8"/>
      <c r="R15" s="5"/>
    </row>
    <row r="16" spans="1:18" ht="14.25" customHeight="1">
      <c r="A16" s="52" t="s">
        <v>73</v>
      </c>
      <c r="B16" s="283"/>
      <c r="C16" s="53"/>
      <c r="D16" s="53"/>
      <c r="E16" s="53"/>
      <c r="F16" s="53"/>
      <c r="G16" s="54">
        <v>1</v>
      </c>
      <c r="H16" s="122"/>
      <c r="I16" s="117"/>
      <c r="J16" s="54"/>
      <c r="K16" s="55"/>
      <c r="L16" s="56"/>
      <c r="M16" s="284"/>
      <c r="N16" s="166">
        <f t="shared" si="3"/>
        <v>1</v>
      </c>
      <c r="O16" s="105"/>
      <c r="P16" s="165">
        <f t="shared" si="2"/>
        <v>0.0231535077564251</v>
      </c>
      <c r="Q16" s="8"/>
      <c r="R16" s="5"/>
    </row>
    <row r="17" spans="1:18" ht="12.75">
      <c r="A17" s="68" t="s">
        <v>12</v>
      </c>
      <c r="B17" s="281"/>
      <c r="C17" s="157"/>
      <c r="D17" s="157">
        <v>1</v>
      </c>
      <c r="E17" s="157"/>
      <c r="F17" s="157"/>
      <c r="G17" s="158"/>
      <c r="H17" s="122">
        <v>1</v>
      </c>
      <c r="I17" s="117">
        <v>6</v>
      </c>
      <c r="J17" s="158"/>
      <c r="K17" s="65"/>
      <c r="L17" s="64"/>
      <c r="M17" s="282"/>
      <c r="N17" s="166">
        <f t="shared" si="3"/>
        <v>8</v>
      </c>
      <c r="O17" s="103"/>
      <c r="P17" s="165">
        <f t="shared" si="2"/>
        <v>0.1852280620514008</v>
      </c>
      <c r="Q17" s="8"/>
      <c r="R17" s="5"/>
    </row>
    <row r="18" spans="1:18" ht="12.75">
      <c r="A18" s="68" t="s">
        <v>16</v>
      </c>
      <c r="B18" s="281"/>
      <c r="C18" s="157"/>
      <c r="D18" s="157"/>
      <c r="E18" s="157"/>
      <c r="F18" s="157"/>
      <c r="G18" s="158"/>
      <c r="H18" s="122">
        <v>2</v>
      </c>
      <c r="I18" s="117"/>
      <c r="J18" s="158"/>
      <c r="K18" s="65"/>
      <c r="L18" s="64"/>
      <c r="M18" s="282"/>
      <c r="N18" s="166">
        <f t="shared" si="3"/>
        <v>2</v>
      </c>
      <c r="O18" s="103"/>
      <c r="P18" s="165">
        <f t="shared" si="2"/>
        <v>0.0463070155128502</v>
      </c>
      <c r="Q18" s="8"/>
      <c r="R18" s="5"/>
    </row>
    <row r="19" spans="1:18" ht="12.75">
      <c r="A19" s="68" t="s">
        <v>72</v>
      </c>
      <c r="B19" s="281"/>
      <c r="C19" s="157"/>
      <c r="D19" s="157"/>
      <c r="E19" s="157"/>
      <c r="F19" s="157">
        <v>1</v>
      </c>
      <c r="G19" s="158"/>
      <c r="H19" s="122"/>
      <c r="I19" s="117"/>
      <c r="J19" s="158"/>
      <c r="K19" s="65"/>
      <c r="L19" s="64"/>
      <c r="M19" s="282"/>
      <c r="N19" s="166">
        <f t="shared" si="3"/>
        <v>1</v>
      </c>
      <c r="O19" s="103"/>
      <c r="P19" s="165">
        <f t="shared" si="2"/>
        <v>0.0231535077564251</v>
      </c>
      <c r="Q19" s="8"/>
      <c r="R19" s="5"/>
    </row>
    <row r="20" spans="1:18" ht="12.75">
      <c r="A20" s="68" t="s">
        <v>63</v>
      </c>
      <c r="B20" s="281"/>
      <c r="C20" s="157"/>
      <c r="D20" s="157"/>
      <c r="E20" s="157"/>
      <c r="F20" s="157"/>
      <c r="G20" s="158"/>
      <c r="H20" s="122">
        <v>1</v>
      </c>
      <c r="I20" s="117">
        <v>2</v>
      </c>
      <c r="J20" s="158">
        <v>2</v>
      </c>
      <c r="K20" s="65"/>
      <c r="L20" s="64"/>
      <c r="M20" s="282"/>
      <c r="N20" s="166">
        <f t="shared" si="3"/>
        <v>5</v>
      </c>
      <c r="O20" s="103"/>
      <c r="P20" s="165">
        <f t="shared" si="2"/>
        <v>0.11576753878212549</v>
      </c>
      <c r="Q20" s="8"/>
      <c r="R20" s="5"/>
    </row>
    <row r="21" spans="1:18" ht="12.75">
      <c r="A21" s="68" t="s">
        <v>54</v>
      </c>
      <c r="B21" s="281"/>
      <c r="C21" s="157">
        <v>1</v>
      </c>
      <c r="D21" s="157">
        <v>1</v>
      </c>
      <c r="E21" s="157"/>
      <c r="F21" s="157"/>
      <c r="G21" s="158"/>
      <c r="H21" s="122"/>
      <c r="I21" s="117"/>
      <c r="J21" s="158"/>
      <c r="K21" s="65"/>
      <c r="L21" s="64"/>
      <c r="M21" s="282">
        <v>1</v>
      </c>
      <c r="N21" s="166">
        <f t="shared" si="3"/>
        <v>3</v>
      </c>
      <c r="O21" s="103"/>
      <c r="P21" s="165">
        <f t="shared" si="2"/>
        <v>0.06946052326927529</v>
      </c>
      <c r="Q21" s="8"/>
      <c r="R21" s="5"/>
    </row>
    <row r="22" spans="1:18" s="279" customFormat="1" ht="12.75">
      <c r="A22" s="280" t="s">
        <v>3</v>
      </c>
      <c r="B22" s="285">
        <v>3</v>
      </c>
      <c r="C22" s="117">
        <v>4</v>
      </c>
      <c r="D22" s="117">
        <v>1</v>
      </c>
      <c r="E22" s="117">
        <v>1</v>
      </c>
      <c r="F22" s="117">
        <v>2</v>
      </c>
      <c r="G22" s="275">
        <v>5</v>
      </c>
      <c r="H22" s="122">
        <v>12</v>
      </c>
      <c r="I22" s="117">
        <v>27</v>
      </c>
      <c r="J22" s="275">
        <v>11</v>
      </c>
      <c r="K22" s="276">
        <v>8</v>
      </c>
      <c r="L22" s="244">
        <v>4</v>
      </c>
      <c r="M22" s="286">
        <v>3</v>
      </c>
      <c r="N22" s="166">
        <f aca="true" t="shared" si="4" ref="N22:N39">SUM(B22:M22)</f>
        <v>81</v>
      </c>
      <c r="O22" s="296"/>
      <c r="P22" s="165">
        <f t="shared" si="2"/>
        <v>1.875434128270433</v>
      </c>
      <c r="Q22" s="277"/>
      <c r="R22" s="278"/>
    </row>
    <row r="23" spans="1:18" s="172" customFormat="1" ht="12.75">
      <c r="A23" s="68" t="s">
        <v>69</v>
      </c>
      <c r="B23" s="281"/>
      <c r="C23" s="157"/>
      <c r="D23" s="157"/>
      <c r="E23" s="157"/>
      <c r="F23" s="157"/>
      <c r="G23" s="158"/>
      <c r="H23" s="122"/>
      <c r="I23" s="117">
        <v>2</v>
      </c>
      <c r="J23" s="158"/>
      <c r="K23" s="65"/>
      <c r="L23" s="64"/>
      <c r="M23" s="282"/>
      <c r="N23" s="166">
        <f>SUM(B23:M23)</f>
        <v>2</v>
      </c>
      <c r="O23" s="103"/>
      <c r="P23" s="165">
        <f t="shared" si="2"/>
        <v>0.0463070155128502</v>
      </c>
      <c r="Q23" s="170"/>
      <c r="R23" s="171"/>
    </row>
    <row r="24" spans="1:56" s="22" customFormat="1" ht="15" customHeight="1">
      <c r="A24" s="52" t="s">
        <v>36</v>
      </c>
      <c r="B24" s="283">
        <v>5</v>
      </c>
      <c r="C24" s="53">
        <v>3</v>
      </c>
      <c r="D24" s="53">
        <v>1</v>
      </c>
      <c r="E24" s="53">
        <v>1</v>
      </c>
      <c r="F24" s="53">
        <v>1</v>
      </c>
      <c r="G24" s="54">
        <v>3</v>
      </c>
      <c r="H24" s="122">
        <v>6</v>
      </c>
      <c r="I24" s="117">
        <v>3</v>
      </c>
      <c r="J24" s="54"/>
      <c r="K24" s="55">
        <v>4</v>
      </c>
      <c r="L24" s="56">
        <v>2</v>
      </c>
      <c r="M24" s="284"/>
      <c r="N24" s="166">
        <f t="shared" si="4"/>
        <v>29</v>
      </c>
      <c r="O24" s="105"/>
      <c r="P24" s="165">
        <f t="shared" si="2"/>
        <v>0.6714517249363279</v>
      </c>
      <c r="Q24" s="170"/>
      <c r="R24" s="171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</row>
    <row r="25" spans="1:18" s="279" customFormat="1" ht="12.75">
      <c r="A25" s="280" t="s">
        <v>0</v>
      </c>
      <c r="B25" s="285">
        <v>1</v>
      </c>
      <c r="C25" s="117"/>
      <c r="D25" s="117">
        <v>1</v>
      </c>
      <c r="E25" s="117">
        <v>1</v>
      </c>
      <c r="F25" s="117">
        <v>2</v>
      </c>
      <c r="G25" s="275">
        <v>2</v>
      </c>
      <c r="H25" s="244">
        <v>6</v>
      </c>
      <c r="I25" s="117">
        <v>10</v>
      </c>
      <c r="J25" s="275"/>
      <c r="K25" s="276">
        <v>3</v>
      </c>
      <c r="L25" s="244">
        <v>8</v>
      </c>
      <c r="M25" s="286">
        <v>4</v>
      </c>
      <c r="N25" s="295">
        <f t="shared" si="4"/>
        <v>38</v>
      </c>
      <c r="O25" s="296"/>
      <c r="P25" s="165">
        <f t="shared" si="2"/>
        <v>0.8798332947441537</v>
      </c>
      <c r="Q25" s="277"/>
      <c r="R25" s="278"/>
    </row>
    <row r="26" spans="1:18" s="279" customFormat="1" ht="12.75">
      <c r="A26" s="280" t="s">
        <v>75</v>
      </c>
      <c r="B26" s="285"/>
      <c r="C26" s="117"/>
      <c r="D26" s="117"/>
      <c r="E26" s="117"/>
      <c r="F26" s="117"/>
      <c r="G26" s="275">
        <v>1</v>
      </c>
      <c r="H26" s="244"/>
      <c r="I26" s="117"/>
      <c r="J26" s="275"/>
      <c r="K26" s="276"/>
      <c r="L26" s="244"/>
      <c r="M26" s="286"/>
      <c r="N26" s="295">
        <f t="shared" si="4"/>
        <v>1</v>
      </c>
      <c r="O26" s="296"/>
      <c r="P26" s="165">
        <f t="shared" si="2"/>
        <v>0.0231535077564251</v>
      </c>
      <c r="Q26" s="277"/>
      <c r="R26" s="278"/>
    </row>
    <row r="27" spans="1:18" s="279" customFormat="1" ht="12.75">
      <c r="A27" s="280" t="s">
        <v>76</v>
      </c>
      <c r="B27" s="285"/>
      <c r="C27" s="117"/>
      <c r="D27" s="117"/>
      <c r="E27" s="117"/>
      <c r="F27" s="117"/>
      <c r="G27" s="275">
        <v>1</v>
      </c>
      <c r="H27" s="244"/>
      <c r="I27" s="117"/>
      <c r="J27" s="275"/>
      <c r="K27" s="276"/>
      <c r="L27" s="244"/>
      <c r="M27" s="286"/>
      <c r="N27" s="295">
        <f t="shared" si="4"/>
        <v>1</v>
      </c>
      <c r="O27" s="296"/>
      <c r="P27" s="165">
        <f t="shared" si="2"/>
        <v>0.0231535077564251</v>
      </c>
      <c r="Q27" s="277"/>
      <c r="R27" s="278"/>
    </row>
    <row r="28" spans="1:56" s="22" customFormat="1" ht="12.75">
      <c r="A28" s="52" t="s">
        <v>6</v>
      </c>
      <c r="B28" s="283"/>
      <c r="C28" s="53"/>
      <c r="D28" s="53"/>
      <c r="E28" s="53"/>
      <c r="F28" s="53"/>
      <c r="G28" s="54">
        <v>7</v>
      </c>
      <c r="H28" s="122">
        <v>1</v>
      </c>
      <c r="I28" s="117">
        <v>1</v>
      </c>
      <c r="J28" s="54"/>
      <c r="K28" s="55"/>
      <c r="L28" s="56"/>
      <c r="M28" s="284"/>
      <c r="N28" s="166">
        <f t="shared" si="4"/>
        <v>9</v>
      </c>
      <c r="O28" s="105"/>
      <c r="P28" s="165">
        <f t="shared" si="2"/>
        <v>0.20838156980782588</v>
      </c>
      <c r="Q28" s="170"/>
      <c r="R28" s="171"/>
      <c r="S28" s="173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</row>
    <row r="29" spans="1:56" s="22" customFormat="1" ht="12.75">
      <c r="A29" s="68" t="s">
        <v>14</v>
      </c>
      <c r="B29" s="281"/>
      <c r="C29" s="157"/>
      <c r="D29" s="157"/>
      <c r="E29" s="157"/>
      <c r="F29" s="157"/>
      <c r="G29" s="158">
        <v>1</v>
      </c>
      <c r="H29" s="122"/>
      <c r="I29" s="117"/>
      <c r="J29" s="158"/>
      <c r="K29" s="65"/>
      <c r="L29" s="64"/>
      <c r="M29" s="282"/>
      <c r="N29" s="166">
        <f t="shared" si="4"/>
        <v>1</v>
      </c>
      <c r="O29" s="103"/>
      <c r="P29" s="165">
        <f t="shared" si="2"/>
        <v>0.0231535077564251</v>
      </c>
      <c r="Q29" s="170"/>
      <c r="R29" s="171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</row>
    <row r="30" spans="1:56" s="22" customFormat="1" ht="12.75">
      <c r="A30" s="68" t="s">
        <v>61</v>
      </c>
      <c r="B30" s="281"/>
      <c r="C30" s="157"/>
      <c r="D30" s="157"/>
      <c r="E30" s="157"/>
      <c r="F30" s="157">
        <v>2</v>
      </c>
      <c r="G30" s="158"/>
      <c r="H30" s="122">
        <v>1</v>
      </c>
      <c r="I30" s="117">
        <v>2</v>
      </c>
      <c r="J30" s="158">
        <v>2</v>
      </c>
      <c r="K30" s="65"/>
      <c r="L30" s="64"/>
      <c r="M30" s="282"/>
      <c r="N30" s="166">
        <f>SUM(B30:M30)</f>
        <v>7</v>
      </c>
      <c r="O30" s="103"/>
      <c r="P30" s="165">
        <f t="shared" si="2"/>
        <v>0.1620745542949757</v>
      </c>
      <c r="Q30" s="170"/>
      <c r="R30" s="171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</row>
    <row r="31" spans="1:56" ht="12.75">
      <c r="A31" s="69" t="s">
        <v>74</v>
      </c>
      <c r="B31" s="283"/>
      <c r="C31" s="53"/>
      <c r="D31" s="53"/>
      <c r="E31" s="53"/>
      <c r="F31" s="53"/>
      <c r="G31" s="54">
        <v>1</v>
      </c>
      <c r="H31" s="122"/>
      <c r="I31" s="117"/>
      <c r="J31" s="54"/>
      <c r="K31" s="55"/>
      <c r="L31" s="56"/>
      <c r="M31" s="284"/>
      <c r="N31" s="166">
        <f>SUM(B31:M31)</f>
        <v>1</v>
      </c>
      <c r="O31" s="105"/>
      <c r="P31" s="165">
        <f t="shared" si="2"/>
        <v>0.0231535077564251</v>
      </c>
      <c r="Q31" s="174"/>
      <c r="R31" s="17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</row>
    <row r="32" spans="1:56" s="22" customFormat="1" ht="12.75">
      <c r="A32" s="69" t="s">
        <v>7</v>
      </c>
      <c r="B32" s="283"/>
      <c r="C32" s="53">
        <v>2</v>
      </c>
      <c r="D32" s="53"/>
      <c r="E32" s="53"/>
      <c r="F32" s="53"/>
      <c r="G32" s="54">
        <v>1</v>
      </c>
      <c r="H32" s="122">
        <v>3</v>
      </c>
      <c r="I32" s="117"/>
      <c r="J32" s="54"/>
      <c r="K32" s="55">
        <v>10</v>
      </c>
      <c r="L32" s="56">
        <v>3</v>
      </c>
      <c r="M32" s="284"/>
      <c r="N32" s="166">
        <f t="shared" si="4"/>
        <v>19</v>
      </c>
      <c r="O32" s="105"/>
      <c r="P32" s="165">
        <f t="shared" si="2"/>
        <v>0.43991664737207686</v>
      </c>
      <c r="Q32" s="170"/>
      <c r="R32" s="171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</row>
    <row r="33" spans="1:56" s="22" customFormat="1" ht="12.75">
      <c r="A33" s="69" t="s">
        <v>64</v>
      </c>
      <c r="B33" s="283"/>
      <c r="C33" s="53"/>
      <c r="D33" s="53"/>
      <c r="E33" s="53"/>
      <c r="F33" s="53"/>
      <c r="G33" s="54"/>
      <c r="H33" s="122">
        <v>1</v>
      </c>
      <c r="I33" s="117">
        <v>2</v>
      </c>
      <c r="J33" s="54">
        <v>3</v>
      </c>
      <c r="K33" s="55"/>
      <c r="L33" s="56"/>
      <c r="M33" s="284"/>
      <c r="N33" s="166">
        <f t="shared" si="4"/>
        <v>6</v>
      </c>
      <c r="O33" s="105"/>
      <c r="P33" s="165">
        <f t="shared" si="2"/>
        <v>0.13892104653855059</v>
      </c>
      <c r="Q33" s="170"/>
      <c r="R33" s="171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</row>
    <row r="34" spans="1:56" ht="15" customHeight="1">
      <c r="A34" s="68" t="s">
        <v>4</v>
      </c>
      <c r="B34" s="281"/>
      <c r="C34" s="157"/>
      <c r="D34" s="157"/>
      <c r="E34" s="157">
        <v>1</v>
      </c>
      <c r="F34" s="157"/>
      <c r="G34" s="158"/>
      <c r="H34" s="122"/>
      <c r="I34" s="117"/>
      <c r="J34" s="158"/>
      <c r="K34" s="65"/>
      <c r="L34" s="64"/>
      <c r="M34" s="282"/>
      <c r="N34" s="166">
        <f t="shared" si="4"/>
        <v>1</v>
      </c>
      <c r="O34" s="103"/>
      <c r="P34" s="165">
        <f t="shared" si="2"/>
        <v>0.0231535077564251</v>
      </c>
      <c r="Q34" s="174"/>
      <c r="R34" s="17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</row>
    <row r="35" spans="1:56" ht="14.25" customHeight="1">
      <c r="A35" s="68" t="s">
        <v>40</v>
      </c>
      <c r="B35" s="281">
        <v>5</v>
      </c>
      <c r="C35" s="157"/>
      <c r="D35" s="157">
        <v>4</v>
      </c>
      <c r="E35" s="157"/>
      <c r="F35" s="157"/>
      <c r="G35" s="158"/>
      <c r="H35" s="122"/>
      <c r="I35" s="117"/>
      <c r="J35" s="158">
        <v>2</v>
      </c>
      <c r="K35" s="65">
        <v>5</v>
      </c>
      <c r="L35" s="64">
        <v>2</v>
      </c>
      <c r="M35" s="282">
        <v>2</v>
      </c>
      <c r="N35" s="166">
        <f t="shared" si="4"/>
        <v>20</v>
      </c>
      <c r="O35" s="103"/>
      <c r="P35" s="165">
        <f t="shared" si="2"/>
        <v>0.46307015512850197</v>
      </c>
      <c r="Q35" s="174"/>
      <c r="R35" s="17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</row>
    <row r="36" spans="1:56" ht="14.25" customHeight="1">
      <c r="A36" s="68" t="s">
        <v>77</v>
      </c>
      <c r="B36" s="281"/>
      <c r="C36" s="157"/>
      <c r="D36" s="157"/>
      <c r="E36" s="157"/>
      <c r="F36" s="157"/>
      <c r="G36" s="158"/>
      <c r="H36" s="122">
        <v>1</v>
      </c>
      <c r="I36" s="117"/>
      <c r="J36" s="158">
        <v>1</v>
      </c>
      <c r="K36" s="65"/>
      <c r="L36" s="64"/>
      <c r="M36" s="282"/>
      <c r="N36" s="166">
        <f t="shared" si="4"/>
        <v>2</v>
      </c>
      <c r="O36" s="103"/>
      <c r="P36" s="165">
        <f t="shared" si="2"/>
        <v>0.0463070155128502</v>
      </c>
      <c r="Q36" s="174"/>
      <c r="R36" s="17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</row>
    <row r="37" spans="1:18" s="279" customFormat="1" ht="12" customHeight="1">
      <c r="A37" s="274" t="s">
        <v>1</v>
      </c>
      <c r="B37" s="285"/>
      <c r="C37" s="117"/>
      <c r="D37" s="117">
        <v>2</v>
      </c>
      <c r="E37" s="117">
        <v>2</v>
      </c>
      <c r="F37" s="117">
        <v>2</v>
      </c>
      <c r="G37" s="275">
        <v>12</v>
      </c>
      <c r="H37" s="122">
        <v>26</v>
      </c>
      <c r="I37" s="117">
        <v>20</v>
      </c>
      <c r="J37" s="275">
        <v>5</v>
      </c>
      <c r="K37" s="276">
        <v>3</v>
      </c>
      <c r="L37" s="244"/>
      <c r="M37" s="286">
        <v>2</v>
      </c>
      <c r="N37" s="166">
        <f t="shared" si="4"/>
        <v>74</v>
      </c>
      <c r="O37" s="296"/>
      <c r="P37" s="165">
        <f t="shared" si="2"/>
        <v>1.7133595739754572</v>
      </c>
      <c r="Q37" s="277"/>
      <c r="R37" s="278"/>
    </row>
    <row r="38" spans="1:56" ht="14.25" customHeight="1">
      <c r="A38" s="70" t="s">
        <v>11</v>
      </c>
      <c r="B38" s="287"/>
      <c r="C38" s="159"/>
      <c r="D38" s="159"/>
      <c r="E38" s="159"/>
      <c r="F38" s="159"/>
      <c r="G38" s="160"/>
      <c r="H38" s="122">
        <v>4</v>
      </c>
      <c r="I38" s="161"/>
      <c r="J38" s="159">
        <v>4</v>
      </c>
      <c r="K38" s="162"/>
      <c r="L38" s="159"/>
      <c r="M38" s="288">
        <v>2</v>
      </c>
      <c r="N38" s="166">
        <f t="shared" si="4"/>
        <v>10</v>
      </c>
      <c r="O38" s="103"/>
      <c r="P38" s="165">
        <f t="shared" si="2"/>
        <v>0.23153507756425099</v>
      </c>
      <c r="Q38" s="174"/>
      <c r="R38" s="17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</row>
    <row r="39" spans="1:56" ht="13.5" customHeight="1" thickBot="1">
      <c r="A39" s="71" t="s">
        <v>52</v>
      </c>
      <c r="B39" s="289"/>
      <c r="C39" s="290"/>
      <c r="D39" s="290"/>
      <c r="E39" s="291"/>
      <c r="F39" s="291"/>
      <c r="G39" s="292"/>
      <c r="H39" s="164">
        <v>29</v>
      </c>
      <c r="I39" s="293">
        <v>52</v>
      </c>
      <c r="J39" s="291">
        <v>15</v>
      </c>
      <c r="K39" s="291">
        <v>2</v>
      </c>
      <c r="L39" s="291"/>
      <c r="M39" s="291"/>
      <c r="N39" s="167">
        <f t="shared" si="4"/>
        <v>98</v>
      </c>
      <c r="O39" s="106"/>
      <c r="P39" s="169">
        <f t="shared" si="2"/>
        <v>2.2690437601296596</v>
      </c>
      <c r="Q39" s="8"/>
      <c r="R39" s="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</row>
    <row r="40" spans="1:18" ht="12" customHeight="1" thickBot="1">
      <c r="A40" s="216" t="s">
        <v>34</v>
      </c>
      <c r="B40" s="110">
        <f aca="true" t="shared" si="5" ref="B40:M40">SUM(B6:B39)</f>
        <v>298</v>
      </c>
      <c r="C40" s="110">
        <f t="shared" si="5"/>
        <v>184</v>
      </c>
      <c r="D40" s="110">
        <f t="shared" si="5"/>
        <v>349</v>
      </c>
      <c r="E40" s="110">
        <f t="shared" si="5"/>
        <v>301</v>
      </c>
      <c r="F40" s="110">
        <f t="shared" si="5"/>
        <v>421</v>
      </c>
      <c r="G40" s="110">
        <f t="shared" si="5"/>
        <v>527</v>
      </c>
      <c r="H40" s="110">
        <f t="shared" si="5"/>
        <v>545</v>
      </c>
      <c r="I40" s="110">
        <f t="shared" si="5"/>
        <v>561</v>
      </c>
      <c r="J40" s="110">
        <f t="shared" si="5"/>
        <v>304</v>
      </c>
      <c r="K40" s="110">
        <f t="shared" si="5"/>
        <v>309</v>
      </c>
      <c r="L40" s="110">
        <f t="shared" si="5"/>
        <v>309</v>
      </c>
      <c r="M40" s="110">
        <f t="shared" si="5"/>
        <v>211</v>
      </c>
      <c r="N40" s="180">
        <f>SUM(B40:M40)</f>
        <v>4319</v>
      </c>
      <c r="O40" s="102"/>
      <c r="P40" s="126">
        <v>100</v>
      </c>
      <c r="Q40" s="8"/>
      <c r="R40" s="5"/>
    </row>
    <row r="41" spans="1:19" ht="12.75" customHeight="1" thickBot="1">
      <c r="A41" s="217" t="s">
        <v>66</v>
      </c>
      <c r="B41" s="111">
        <f aca="true" t="shared" si="6" ref="B41:M41">B40*$N$41/$N$40</f>
        <v>6.899745311414679</v>
      </c>
      <c r="C41" s="112">
        <f t="shared" si="6"/>
        <v>4.260245427182218</v>
      </c>
      <c r="D41" s="112">
        <f t="shared" si="6"/>
        <v>8.08057420699236</v>
      </c>
      <c r="E41" s="112">
        <f t="shared" si="6"/>
        <v>6.9692058346839545</v>
      </c>
      <c r="F41" s="112">
        <f t="shared" si="6"/>
        <v>9.747626765454967</v>
      </c>
      <c r="G41" s="113">
        <f t="shared" si="6"/>
        <v>12.201898587636027</v>
      </c>
      <c r="H41" s="123">
        <f t="shared" si="6"/>
        <v>12.618661727251679</v>
      </c>
      <c r="I41" s="127">
        <f t="shared" si="6"/>
        <v>12.98911785135448</v>
      </c>
      <c r="J41" s="112">
        <f t="shared" si="6"/>
        <v>7.03866635795323</v>
      </c>
      <c r="K41" s="112">
        <f t="shared" si="6"/>
        <v>7.154433896735355</v>
      </c>
      <c r="L41" s="112">
        <f t="shared" si="6"/>
        <v>7.154433896735355</v>
      </c>
      <c r="M41" s="113">
        <f t="shared" si="6"/>
        <v>4.885390136605696</v>
      </c>
      <c r="N41" s="107">
        <v>100</v>
      </c>
      <c r="O41" s="108"/>
      <c r="P41" s="107" t="s">
        <v>31</v>
      </c>
      <c r="Q41" s="9"/>
      <c r="R41" s="5"/>
      <c r="S41" s="21"/>
    </row>
    <row r="42" spans="1:17" s="211" customFormat="1" ht="3.75" customHeight="1" thickBot="1">
      <c r="A42" s="218"/>
      <c r="B42" s="212"/>
      <c r="C42" s="212"/>
      <c r="D42" s="212"/>
      <c r="E42" s="212"/>
      <c r="F42" s="212"/>
      <c r="G42" s="212"/>
      <c r="H42" s="213"/>
      <c r="I42" s="212"/>
      <c r="J42" s="212"/>
      <c r="K42" s="212"/>
      <c r="L42" s="212"/>
      <c r="M42" s="212"/>
      <c r="N42" s="214"/>
      <c r="O42" s="212"/>
      <c r="P42" s="214"/>
      <c r="Q42" s="215"/>
    </row>
    <row r="43" spans="1:18" ht="13.5" customHeight="1" thickBot="1">
      <c r="A43" s="219" t="s">
        <v>33</v>
      </c>
      <c r="B43" s="417">
        <f aca="true" t="shared" si="7" ref="B43:M43">SUM(B7:B39)</f>
        <v>14</v>
      </c>
      <c r="C43" s="417">
        <f t="shared" si="7"/>
        <v>10</v>
      </c>
      <c r="D43" s="417">
        <f t="shared" si="7"/>
        <v>12</v>
      </c>
      <c r="E43" s="417">
        <f t="shared" si="7"/>
        <v>6</v>
      </c>
      <c r="F43" s="417">
        <f t="shared" si="7"/>
        <v>16</v>
      </c>
      <c r="G43" s="417">
        <f t="shared" si="7"/>
        <v>43</v>
      </c>
      <c r="H43" s="417">
        <f t="shared" si="7"/>
        <v>99</v>
      </c>
      <c r="I43" s="417">
        <f t="shared" si="7"/>
        <v>143</v>
      </c>
      <c r="J43" s="417">
        <f t="shared" si="7"/>
        <v>47</v>
      </c>
      <c r="K43" s="417">
        <f t="shared" si="7"/>
        <v>37</v>
      </c>
      <c r="L43" s="417">
        <f>SUM(L7:L39)</f>
        <v>23</v>
      </c>
      <c r="M43" s="114">
        <f t="shared" si="7"/>
        <v>15</v>
      </c>
      <c r="N43" s="109">
        <f>SUM(B43:M43)</f>
        <v>465</v>
      </c>
      <c r="O43" s="108"/>
      <c r="P43" s="168">
        <f>SUM(P6:P39)</f>
        <v>99.99999999999996</v>
      </c>
      <c r="Q43" s="1"/>
      <c r="R43" s="5"/>
    </row>
    <row r="44" spans="17:18" ht="12.75">
      <c r="Q44" s="10"/>
      <c r="R44" s="5"/>
    </row>
    <row r="45" spans="1:17" ht="12.75">
      <c r="A45" s="11"/>
      <c r="B45" s="5"/>
      <c r="Q45"/>
    </row>
    <row r="46" spans="1:17" ht="24.75" customHeight="1">
      <c r="A46" s="4"/>
      <c r="Q46"/>
    </row>
    <row r="47" spans="11:17" ht="12.75">
      <c r="K47" s="21"/>
      <c r="P47" s="1"/>
      <c r="Q47" s="1"/>
    </row>
    <row r="48" spans="2:17" ht="12.75">
      <c r="B48" s="3"/>
      <c r="C48" s="3"/>
      <c r="D48" s="3"/>
      <c r="E48" s="3"/>
      <c r="F48" s="3"/>
      <c r="G48" s="3"/>
      <c r="H48" s="116"/>
      <c r="I48" s="116"/>
      <c r="J48" s="3"/>
      <c r="K48" s="3"/>
      <c r="L48" s="3"/>
      <c r="M48" s="3"/>
      <c r="P48" s="1"/>
      <c r="Q48" s="1"/>
    </row>
    <row r="49" spans="16:17" ht="12.75">
      <c r="P49" s="1"/>
      <c r="Q49" s="1"/>
    </row>
    <row r="50" spans="16:17" ht="12.75">
      <c r="P50" s="1"/>
      <c r="Q50" s="1"/>
    </row>
    <row r="51" spans="16:17" ht="12.75">
      <c r="P51" s="1"/>
      <c r="Q51" s="1"/>
    </row>
    <row r="52" spans="16:17" ht="12.75">
      <c r="P52" s="1"/>
      <c r="Q52" s="1"/>
    </row>
    <row r="53" spans="16:17" ht="12.75">
      <c r="P53" s="1"/>
      <c r="Q53" s="1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1"/>
      <c r="Q59" s="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  <row r="78" spans="16:17" ht="12.75">
      <c r="P78" s="1"/>
      <c r="Q78" s="1"/>
    </row>
    <row r="79" spans="16:17" ht="12.75">
      <c r="P79" s="1"/>
      <c r="Q79" s="1"/>
    </row>
    <row r="80" spans="16:17" ht="12.75">
      <c r="P80" s="1"/>
      <c r="Q80" s="1"/>
    </row>
    <row r="81" spans="16:17" ht="12.75">
      <c r="P81" s="1"/>
      <c r="Q81" s="1"/>
    </row>
    <row r="82" spans="16:17" ht="12.75">
      <c r="P82" s="1"/>
      <c r="Q82" s="1"/>
    </row>
    <row r="83" spans="16:17" ht="12.75">
      <c r="P83" s="1"/>
      <c r="Q83" s="1"/>
    </row>
    <row r="84" spans="16:17" ht="12.75">
      <c r="P84" s="1"/>
      <c r="Q84" s="1"/>
    </row>
    <row r="85" spans="16:17" ht="12.75">
      <c r="P85" s="1"/>
      <c r="Q85" s="1"/>
    </row>
    <row r="86" spans="16:17" ht="12.75">
      <c r="P86" s="1"/>
      <c r="Q86" s="1"/>
    </row>
    <row r="87" spans="16:17" ht="12.75">
      <c r="P87" s="1"/>
      <c r="Q87" s="1"/>
    </row>
    <row r="88" spans="16:17" ht="12.75">
      <c r="P88" s="1"/>
      <c r="Q88" s="1"/>
    </row>
    <row r="89" spans="16:17" ht="12.75">
      <c r="P89" s="1"/>
      <c r="Q89" s="1"/>
    </row>
    <row r="90" spans="16:17" ht="12.75">
      <c r="P90" s="1"/>
      <c r="Q90" s="1"/>
    </row>
    <row r="91" spans="16:17" ht="12.75">
      <c r="P91" s="1"/>
      <c r="Q91" s="1"/>
    </row>
    <row r="92" spans="16:17" ht="12.75">
      <c r="P92" s="1"/>
      <c r="Q92" s="1"/>
    </row>
    <row r="93" spans="16:17" ht="12.75">
      <c r="P93" s="1"/>
      <c r="Q93" s="1"/>
    </row>
    <row r="94" spans="16:17" ht="12.75">
      <c r="P94" s="1"/>
      <c r="Q94" s="1"/>
    </row>
    <row r="95" spans="16:17" ht="12.75">
      <c r="P95" s="1"/>
      <c r="Q95" s="1"/>
    </row>
    <row r="96" spans="16:17" ht="12.75">
      <c r="P96" s="1"/>
      <c r="Q96" s="1"/>
    </row>
    <row r="97" spans="16:17" ht="12.75">
      <c r="P97" s="1"/>
      <c r="Q97" s="1"/>
    </row>
    <row r="98" spans="16:17" ht="12.75">
      <c r="P98" s="1"/>
      <c r="Q98" s="1"/>
    </row>
    <row r="99" spans="16:17" ht="12.75">
      <c r="P99" s="1"/>
      <c r="Q99" s="1"/>
    </row>
    <row r="100" spans="16:17" ht="12.75">
      <c r="P100" s="1"/>
      <c r="Q100" s="1"/>
    </row>
    <row r="101" spans="16:17" ht="12.75">
      <c r="P101" s="1"/>
      <c r="Q101" s="1"/>
    </row>
    <row r="102" spans="16:17" ht="12.75">
      <c r="P102" s="1"/>
      <c r="Q102" s="1"/>
    </row>
    <row r="103" spans="16:17" ht="12.75">
      <c r="P103" s="1"/>
      <c r="Q103" s="1"/>
    </row>
    <row r="104" spans="16:17" ht="12.75">
      <c r="P104" s="1"/>
      <c r="Q104" s="1"/>
    </row>
    <row r="105" spans="16:17" ht="12.75">
      <c r="P105" s="1"/>
      <c r="Q105" s="1"/>
    </row>
    <row r="106" spans="16:17" ht="12.75">
      <c r="P106" s="1"/>
      <c r="Q106" s="1"/>
    </row>
    <row r="107" spans="16:17" ht="12.75">
      <c r="P107" s="1"/>
      <c r="Q107" s="1"/>
    </row>
    <row r="108" spans="16:17" ht="12.75">
      <c r="P108" s="1"/>
      <c r="Q108" s="1"/>
    </row>
    <row r="109" spans="16:17" ht="12.75">
      <c r="P109" s="1"/>
      <c r="Q109" s="1"/>
    </row>
    <row r="110" spans="16:17" ht="12.75">
      <c r="P110" s="1"/>
      <c r="Q110" s="1"/>
    </row>
    <row r="111" spans="16:17" ht="12.75">
      <c r="P111" s="1"/>
      <c r="Q111" s="1"/>
    </row>
    <row r="112" spans="16:17" ht="12.75">
      <c r="P112" s="1"/>
      <c r="Q112" s="1"/>
    </row>
    <row r="113" spans="16:17" ht="12.75">
      <c r="P113" s="1"/>
      <c r="Q113" s="1"/>
    </row>
    <row r="114" spans="16:17" ht="12.75">
      <c r="P114" s="1"/>
      <c r="Q114" s="1"/>
    </row>
    <row r="115" spans="16:17" ht="12.75">
      <c r="P115" s="1"/>
      <c r="Q115" s="1"/>
    </row>
    <row r="116" spans="16:17" ht="12.75">
      <c r="P116" s="1"/>
      <c r="Q116" s="1"/>
    </row>
  </sheetData>
  <mergeCells count="1">
    <mergeCell ref="A1:P1"/>
  </mergeCells>
  <printOptions/>
  <pageMargins left="1.25" right="0.42" top="1.32" bottom="0.68" header="0.5118110236220472" footer="0.5118110236220472"/>
  <pageSetup horizontalDpi="600" verticalDpi="600" orientation="portrait" paperSize="9" r:id="rId1"/>
  <headerFooter alignWithMargins="0">
    <oddHeader xml:space="preserve">&amp;C&amp;"Arial,Bold"&amp;12Kandavas Tūrisma informācijas centrs
&amp;"Arial,Regular"&amp;11Kūrorta iela 1 b, Kandava, LV-3120, Kandavas novads
Tel.: 63181150, 28356520. Fakss: 63181194.
E-pasts: info@kandava.lv   www.visitkandava.lv </oddHeader>
    <oddFooter>&amp;RSagatavoja: Kandavas TIC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0">
      <selection activeCell="A8" sqref="A8:IV8"/>
    </sheetView>
  </sheetViews>
  <sheetFormatPr defaultColWidth="9.140625" defaultRowHeight="12.75"/>
  <cols>
    <col min="1" max="1" width="13.7109375" style="0" customWidth="1"/>
    <col min="2" max="2" width="5.00390625" style="67" customWidth="1"/>
    <col min="3" max="3" width="5.140625" style="67" customWidth="1"/>
    <col min="4" max="4" width="5.421875" style="67" customWidth="1"/>
    <col min="5" max="5" width="5.57421875" style="67" customWidth="1"/>
    <col min="6" max="6" width="4.8515625" style="67" customWidth="1"/>
    <col min="7" max="7" width="5.00390625" style="118" customWidth="1"/>
    <col min="8" max="8" width="5.140625" style="118" customWidth="1"/>
    <col min="9" max="9" width="4.85156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6.421875" style="67" customWidth="1"/>
    <col min="14" max="14" width="7.28125" style="67" customWidth="1"/>
    <col min="15" max="15" width="7.8515625" style="0" customWidth="1"/>
  </cols>
  <sheetData>
    <row r="1" spans="1:15" ht="18" customHeight="1">
      <c r="A1" s="451" t="s">
        <v>78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ht="13.5" thickBot="1"/>
    <row r="3" spans="1:16" s="250" customFormat="1" ht="70.5" customHeight="1" thickBot="1">
      <c r="A3" s="248" t="s">
        <v>59</v>
      </c>
      <c r="B3" s="304" t="s">
        <v>17</v>
      </c>
      <c r="C3" s="304" t="s">
        <v>18</v>
      </c>
      <c r="D3" s="304" t="s">
        <v>19</v>
      </c>
      <c r="E3" s="304" t="s">
        <v>20</v>
      </c>
      <c r="F3" s="304" t="s">
        <v>21</v>
      </c>
      <c r="G3" s="305" t="s">
        <v>22</v>
      </c>
      <c r="H3" s="305" t="s">
        <v>23</v>
      </c>
      <c r="I3" s="304" t="s">
        <v>24</v>
      </c>
      <c r="J3" s="304" t="s">
        <v>25</v>
      </c>
      <c r="K3" s="304" t="s">
        <v>26</v>
      </c>
      <c r="L3" s="304" t="s">
        <v>27</v>
      </c>
      <c r="M3" s="304" t="s">
        <v>28</v>
      </c>
      <c r="N3" s="249" t="s">
        <v>34</v>
      </c>
      <c r="P3" s="335"/>
    </row>
    <row r="4" spans="1:16" s="250" customFormat="1" ht="7.5" customHeight="1" thickBot="1">
      <c r="A4" s="355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359"/>
      <c r="O4" s="334"/>
      <c r="P4" s="336"/>
    </row>
    <row r="5" spans="1:16" s="250" customFormat="1" ht="30.75" customHeight="1" thickBot="1">
      <c r="A5" s="338" t="s">
        <v>60</v>
      </c>
      <c r="B5" s="331">
        <f>211-B36</f>
        <v>202</v>
      </c>
      <c r="C5" s="332">
        <f>110-C36</f>
        <v>108</v>
      </c>
      <c r="D5" s="332">
        <f>245-D36</f>
        <v>244</v>
      </c>
      <c r="E5" s="332">
        <f>216-E36</f>
        <v>215</v>
      </c>
      <c r="F5" s="332">
        <f>295-F36</f>
        <v>283</v>
      </c>
      <c r="G5" s="332">
        <f>421-G36</f>
        <v>383</v>
      </c>
      <c r="H5" s="332">
        <f>435-H36</f>
        <v>344</v>
      </c>
      <c r="I5" s="332">
        <f>490-I36</f>
        <v>355</v>
      </c>
      <c r="J5" s="332">
        <f>220-J36</f>
        <v>189</v>
      </c>
      <c r="K5" s="332">
        <f>196-K36</f>
        <v>183</v>
      </c>
      <c r="L5" s="332">
        <f>198-L36</f>
        <v>188</v>
      </c>
      <c r="M5" s="333">
        <v>133</v>
      </c>
      <c r="N5" s="339">
        <f>SUM(B5:M5)</f>
        <v>2827</v>
      </c>
      <c r="O5" s="334"/>
      <c r="P5" s="336"/>
    </row>
    <row r="6" spans="1:14" s="250" customFormat="1" ht="15">
      <c r="A6" s="311" t="s">
        <v>13</v>
      </c>
      <c r="B6" s="340"/>
      <c r="C6" s="261"/>
      <c r="D6" s="261"/>
      <c r="E6" s="261"/>
      <c r="F6" s="261"/>
      <c r="G6" s="341">
        <v>2</v>
      </c>
      <c r="H6" s="341"/>
      <c r="I6" s="261">
        <v>2</v>
      </c>
      <c r="J6" s="261"/>
      <c r="K6" s="261"/>
      <c r="L6" s="261"/>
      <c r="M6" s="342"/>
      <c r="N6" s="254">
        <f aca="true" t="shared" si="0" ref="N6:N34">SUM(B6:M6)</f>
        <v>4</v>
      </c>
    </row>
    <row r="7" spans="1:14" s="250" customFormat="1" ht="15">
      <c r="A7" s="311" t="s">
        <v>62</v>
      </c>
      <c r="B7" s="255"/>
      <c r="C7" s="251"/>
      <c r="D7" s="251"/>
      <c r="E7" s="251"/>
      <c r="F7" s="251">
        <v>4</v>
      </c>
      <c r="G7" s="252"/>
      <c r="H7" s="252"/>
      <c r="I7" s="251"/>
      <c r="J7" s="251"/>
      <c r="K7" s="251"/>
      <c r="L7" s="251"/>
      <c r="M7" s="256"/>
      <c r="N7" s="254">
        <f t="shared" si="0"/>
        <v>4</v>
      </c>
    </row>
    <row r="8" spans="1:14" s="250" customFormat="1" ht="15">
      <c r="A8" s="311" t="s">
        <v>5</v>
      </c>
      <c r="B8" s="255"/>
      <c r="C8" s="251"/>
      <c r="D8" s="251"/>
      <c r="E8" s="251"/>
      <c r="F8" s="251"/>
      <c r="G8" s="252"/>
      <c r="H8" s="252"/>
      <c r="I8" s="251">
        <v>2</v>
      </c>
      <c r="J8" s="251"/>
      <c r="K8" s="251"/>
      <c r="L8" s="251"/>
      <c r="M8" s="256"/>
      <c r="N8" s="254">
        <f t="shared" si="0"/>
        <v>2</v>
      </c>
    </row>
    <row r="9" spans="1:14" s="250" customFormat="1" ht="15">
      <c r="A9" s="311" t="s">
        <v>10</v>
      </c>
      <c r="B9" s="255"/>
      <c r="C9" s="251"/>
      <c r="D9" s="251"/>
      <c r="E9" s="251"/>
      <c r="F9" s="251"/>
      <c r="G9" s="252"/>
      <c r="H9" s="252"/>
      <c r="I9" s="251">
        <v>1</v>
      </c>
      <c r="J9" s="251"/>
      <c r="K9" s="251"/>
      <c r="L9" s="251"/>
      <c r="M9" s="256"/>
      <c r="N9" s="254">
        <f t="shared" si="0"/>
        <v>1</v>
      </c>
    </row>
    <row r="10" spans="1:14" s="250" customFormat="1" ht="15">
      <c r="A10" s="311" t="s">
        <v>8</v>
      </c>
      <c r="B10" s="255"/>
      <c r="C10" s="251"/>
      <c r="D10" s="251"/>
      <c r="E10" s="251"/>
      <c r="F10" s="251"/>
      <c r="G10" s="252">
        <v>4</v>
      </c>
      <c r="H10" s="252"/>
      <c r="I10" s="251"/>
      <c r="J10" s="251"/>
      <c r="K10" s="251"/>
      <c r="L10" s="251"/>
      <c r="M10" s="256"/>
      <c r="N10" s="254">
        <f t="shared" si="0"/>
        <v>4</v>
      </c>
    </row>
    <row r="11" spans="1:14" s="250" customFormat="1" ht="15">
      <c r="A11" s="311" t="s">
        <v>9</v>
      </c>
      <c r="B11" s="255"/>
      <c r="C11" s="251"/>
      <c r="D11" s="251"/>
      <c r="E11" s="251"/>
      <c r="F11" s="251"/>
      <c r="G11" s="252"/>
      <c r="H11" s="252"/>
      <c r="I11" s="251">
        <v>1</v>
      </c>
      <c r="J11" s="251"/>
      <c r="K11" s="251"/>
      <c r="L11" s="251"/>
      <c r="M11" s="256"/>
      <c r="N11" s="254">
        <f t="shared" si="0"/>
        <v>1</v>
      </c>
    </row>
    <row r="12" spans="1:14" s="250" customFormat="1" ht="15">
      <c r="A12" s="312" t="s">
        <v>2</v>
      </c>
      <c r="B12" s="255"/>
      <c r="C12" s="251"/>
      <c r="D12" s="251"/>
      <c r="E12" s="251"/>
      <c r="F12" s="251">
        <v>2</v>
      </c>
      <c r="G12" s="252">
        <v>1</v>
      </c>
      <c r="H12" s="252">
        <v>5</v>
      </c>
      <c r="I12" s="251">
        <v>9</v>
      </c>
      <c r="J12" s="251"/>
      <c r="K12" s="251"/>
      <c r="L12" s="251">
        <v>4</v>
      </c>
      <c r="M12" s="256"/>
      <c r="N12" s="254">
        <f t="shared" si="0"/>
        <v>21</v>
      </c>
    </row>
    <row r="13" spans="1:14" s="250" customFormat="1" ht="13.5" customHeight="1">
      <c r="A13" s="312" t="s">
        <v>73</v>
      </c>
      <c r="B13" s="255"/>
      <c r="C13" s="251"/>
      <c r="D13" s="251"/>
      <c r="E13" s="251"/>
      <c r="F13" s="251"/>
      <c r="G13" s="252">
        <v>1</v>
      </c>
      <c r="H13" s="252"/>
      <c r="I13" s="251"/>
      <c r="J13" s="251"/>
      <c r="K13" s="251"/>
      <c r="L13" s="251"/>
      <c r="M13" s="256"/>
      <c r="N13" s="254">
        <f t="shared" si="0"/>
        <v>1</v>
      </c>
    </row>
    <row r="14" spans="1:14" s="250" customFormat="1" ht="17.25" customHeight="1">
      <c r="A14" s="311" t="s">
        <v>12</v>
      </c>
      <c r="B14" s="255"/>
      <c r="C14" s="251"/>
      <c r="D14" s="251"/>
      <c r="E14" s="251"/>
      <c r="F14" s="251"/>
      <c r="G14" s="252"/>
      <c r="H14" s="252">
        <v>1</v>
      </c>
      <c r="I14" s="251">
        <v>6</v>
      </c>
      <c r="J14" s="251"/>
      <c r="K14" s="251"/>
      <c r="L14" s="251"/>
      <c r="M14" s="256"/>
      <c r="N14" s="254">
        <f t="shared" si="0"/>
        <v>7</v>
      </c>
    </row>
    <row r="15" spans="1:14" s="250" customFormat="1" ht="15">
      <c r="A15" s="311" t="s">
        <v>16</v>
      </c>
      <c r="B15" s="255"/>
      <c r="C15" s="251"/>
      <c r="D15" s="251"/>
      <c r="E15" s="252"/>
      <c r="F15" s="251"/>
      <c r="G15" s="252"/>
      <c r="H15" s="252">
        <v>2</v>
      </c>
      <c r="I15" s="251"/>
      <c r="J15" s="251"/>
      <c r="K15" s="251"/>
      <c r="L15" s="251"/>
      <c r="M15" s="256"/>
      <c r="N15" s="254">
        <f t="shared" si="0"/>
        <v>2</v>
      </c>
    </row>
    <row r="16" spans="1:14" s="250" customFormat="1" ht="15.75" customHeight="1">
      <c r="A16" s="311" t="s">
        <v>72</v>
      </c>
      <c r="B16" s="255"/>
      <c r="C16" s="251"/>
      <c r="D16" s="251"/>
      <c r="E16" s="251"/>
      <c r="F16" s="251">
        <v>1</v>
      </c>
      <c r="G16" s="252"/>
      <c r="H16" s="252"/>
      <c r="I16" s="251"/>
      <c r="J16" s="251"/>
      <c r="K16" s="251"/>
      <c r="L16" s="251"/>
      <c r="M16" s="256"/>
      <c r="N16" s="254">
        <f t="shared" si="0"/>
        <v>1</v>
      </c>
    </row>
    <row r="17" spans="1:14" s="250" customFormat="1" ht="16.5" customHeight="1">
      <c r="A17" s="311" t="s">
        <v>63</v>
      </c>
      <c r="B17" s="255"/>
      <c r="C17" s="251"/>
      <c r="D17" s="251"/>
      <c r="E17" s="251"/>
      <c r="F17" s="251"/>
      <c r="G17" s="252"/>
      <c r="H17" s="252">
        <v>1</v>
      </c>
      <c r="I17" s="251">
        <v>2</v>
      </c>
      <c r="J17" s="251">
        <v>2</v>
      </c>
      <c r="K17" s="251"/>
      <c r="L17" s="251"/>
      <c r="M17" s="256"/>
      <c r="N17" s="254">
        <f t="shared" si="0"/>
        <v>5</v>
      </c>
    </row>
    <row r="18" spans="1:14" s="250" customFormat="1" ht="15">
      <c r="A18" s="311" t="s">
        <v>54</v>
      </c>
      <c r="B18" s="255"/>
      <c r="C18" s="251"/>
      <c r="D18" s="251">
        <v>1</v>
      </c>
      <c r="E18" s="251"/>
      <c r="F18" s="251"/>
      <c r="G18" s="252"/>
      <c r="H18" s="252"/>
      <c r="I18" s="251"/>
      <c r="J18" s="251"/>
      <c r="K18" s="251"/>
      <c r="L18" s="251"/>
      <c r="M18" s="256"/>
      <c r="N18" s="254">
        <f t="shared" si="0"/>
        <v>1</v>
      </c>
    </row>
    <row r="19" spans="1:14" s="250" customFormat="1" ht="15">
      <c r="A19" s="311" t="s">
        <v>3</v>
      </c>
      <c r="B19" s="255"/>
      <c r="C19" s="251"/>
      <c r="D19" s="251"/>
      <c r="E19" s="251"/>
      <c r="F19" s="251"/>
      <c r="G19" s="252">
        <v>2</v>
      </c>
      <c r="H19" s="252">
        <v>8</v>
      </c>
      <c r="I19" s="251">
        <v>23</v>
      </c>
      <c r="J19" s="251">
        <v>1</v>
      </c>
      <c r="K19" s="251"/>
      <c r="L19" s="251"/>
      <c r="M19" s="256"/>
      <c r="N19" s="254">
        <f t="shared" si="0"/>
        <v>34</v>
      </c>
    </row>
    <row r="20" spans="1:14" s="250" customFormat="1" ht="25.5">
      <c r="A20" s="312" t="s">
        <v>36</v>
      </c>
      <c r="B20" s="255">
        <v>5</v>
      </c>
      <c r="C20" s="251">
        <v>2</v>
      </c>
      <c r="D20" s="251"/>
      <c r="E20" s="251"/>
      <c r="F20" s="251">
        <v>1</v>
      </c>
      <c r="G20" s="252">
        <v>3</v>
      </c>
      <c r="H20" s="252">
        <v>6</v>
      </c>
      <c r="I20" s="251">
        <v>3</v>
      </c>
      <c r="J20" s="251"/>
      <c r="K20" s="251">
        <v>4</v>
      </c>
      <c r="L20" s="251"/>
      <c r="M20" s="256"/>
      <c r="N20" s="254">
        <f t="shared" si="0"/>
        <v>24</v>
      </c>
    </row>
    <row r="21" spans="1:14" s="250" customFormat="1" ht="15">
      <c r="A21" s="311" t="s">
        <v>0</v>
      </c>
      <c r="B21" s="255"/>
      <c r="C21" s="251"/>
      <c r="D21" s="251"/>
      <c r="E21" s="251"/>
      <c r="F21" s="251"/>
      <c r="G21" s="252">
        <v>2</v>
      </c>
      <c r="H21" s="252">
        <v>4</v>
      </c>
      <c r="I21" s="251">
        <v>9</v>
      </c>
      <c r="J21" s="251"/>
      <c r="K21" s="251">
        <v>1</v>
      </c>
      <c r="L21" s="251">
        <v>4</v>
      </c>
      <c r="M21" s="256"/>
      <c r="N21" s="254">
        <f t="shared" si="0"/>
        <v>20</v>
      </c>
    </row>
    <row r="22" spans="1:14" s="250" customFormat="1" ht="15">
      <c r="A22" s="311" t="s">
        <v>75</v>
      </c>
      <c r="B22" s="255"/>
      <c r="C22" s="251"/>
      <c r="D22" s="251"/>
      <c r="E22" s="251"/>
      <c r="F22" s="251"/>
      <c r="G22" s="252">
        <v>1</v>
      </c>
      <c r="H22" s="252"/>
      <c r="I22" s="251"/>
      <c r="J22" s="251"/>
      <c r="K22" s="251"/>
      <c r="L22" s="251"/>
      <c r="M22" s="256"/>
      <c r="N22" s="254">
        <f t="shared" si="0"/>
        <v>1</v>
      </c>
    </row>
    <row r="23" spans="1:14" s="250" customFormat="1" ht="15">
      <c r="A23" s="312" t="s">
        <v>6</v>
      </c>
      <c r="B23" s="255"/>
      <c r="C23" s="251"/>
      <c r="D23" s="251"/>
      <c r="E23" s="251"/>
      <c r="F23" s="251"/>
      <c r="G23" s="252">
        <v>7</v>
      </c>
      <c r="H23" s="252">
        <v>1</v>
      </c>
      <c r="I23" s="251">
        <v>1</v>
      </c>
      <c r="J23" s="251"/>
      <c r="K23" s="251"/>
      <c r="L23" s="251"/>
      <c r="M23" s="256"/>
      <c r="N23" s="254">
        <f t="shared" si="0"/>
        <v>9</v>
      </c>
    </row>
    <row r="24" spans="1:14" s="250" customFormat="1" ht="15">
      <c r="A24" s="311" t="s">
        <v>14</v>
      </c>
      <c r="B24" s="255"/>
      <c r="C24" s="251"/>
      <c r="D24" s="251"/>
      <c r="E24" s="251"/>
      <c r="F24" s="251"/>
      <c r="G24" s="252">
        <v>1</v>
      </c>
      <c r="H24" s="252"/>
      <c r="I24" s="251"/>
      <c r="J24" s="251"/>
      <c r="K24" s="251"/>
      <c r="L24" s="251"/>
      <c r="M24" s="256"/>
      <c r="N24" s="254">
        <f t="shared" si="0"/>
        <v>1</v>
      </c>
    </row>
    <row r="25" spans="1:14" s="250" customFormat="1" ht="15">
      <c r="A25" s="311" t="s">
        <v>61</v>
      </c>
      <c r="B25" s="255"/>
      <c r="C25" s="251"/>
      <c r="D25" s="251"/>
      <c r="E25" s="251"/>
      <c r="F25" s="251">
        <v>2</v>
      </c>
      <c r="G25" s="252"/>
      <c r="H25" s="252"/>
      <c r="I25" s="251">
        <v>2</v>
      </c>
      <c r="J25" s="251"/>
      <c r="K25" s="251"/>
      <c r="L25" s="251"/>
      <c r="M25" s="253"/>
      <c r="N25" s="318">
        <f t="shared" si="0"/>
        <v>4</v>
      </c>
    </row>
    <row r="26" spans="1:14" ht="15">
      <c r="A26" s="311" t="s">
        <v>74</v>
      </c>
      <c r="B26" s="202"/>
      <c r="C26" s="201"/>
      <c r="D26" s="201"/>
      <c r="E26" s="201"/>
      <c r="F26" s="201"/>
      <c r="G26" s="200">
        <v>1</v>
      </c>
      <c r="H26" s="200"/>
      <c r="I26" s="201"/>
      <c r="J26" s="201"/>
      <c r="K26" s="201"/>
      <c r="L26" s="201"/>
      <c r="M26" s="203"/>
      <c r="N26" s="254">
        <f t="shared" si="0"/>
        <v>1</v>
      </c>
    </row>
    <row r="27" spans="1:14" ht="15">
      <c r="A27" s="311" t="s">
        <v>7</v>
      </c>
      <c r="B27" s="202"/>
      <c r="C27" s="201"/>
      <c r="D27" s="201"/>
      <c r="E27" s="201"/>
      <c r="F27" s="201"/>
      <c r="G27" s="200">
        <v>1</v>
      </c>
      <c r="H27" s="200">
        <v>3</v>
      </c>
      <c r="I27" s="201"/>
      <c r="J27" s="201"/>
      <c r="K27" s="201">
        <v>5</v>
      </c>
      <c r="L27" s="201">
        <v>2</v>
      </c>
      <c r="M27" s="203"/>
      <c r="N27" s="254">
        <f t="shared" si="0"/>
        <v>11</v>
      </c>
    </row>
    <row r="28" spans="1:14" ht="15">
      <c r="A28" s="313" t="s">
        <v>64</v>
      </c>
      <c r="B28" s="306"/>
      <c r="C28" s="201"/>
      <c r="D28" s="201"/>
      <c r="E28" s="201"/>
      <c r="F28" s="201"/>
      <c r="G28" s="200"/>
      <c r="H28" s="200">
        <v>1</v>
      </c>
      <c r="I28" s="201">
        <v>2</v>
      </c>
      <c r="J28" s="201">
        <v>3</v>
      </c>
      <c r="K28" s="201"/>
      <c r="L28" s="201"/>
      <c r="M28" s="203"/>
      <c r="N28" s="254">
        <f t="shared" si="0"/>
        <v>6</v>
      </c>
    </row>
    <row r="29" spans="1:14" ht="15">
      <c r="A29" s="313" t="s">
        <v>4</v>
      </c>
      <c r="B29" s="306"/>
      <c r="C29" s="201"/>
      <c r="D29" s="201"/>
      <c r="E29" s="201">
        <v>1</v>
      </c>
      <c r="F29" s="201"/>
      <c r="G29" s="200"/>
      <c r="H29" s="200"/>
      <c r="I29" s="201"/>
      <c r="J29" s="201"/>
      <c r="K29" s="201"/>
      <c r="L29" s="201"/>
      <c r="M29" s="203"/>
      <c r="N29" s="254">
        <f t="shared" si="0"/>
        <v>1</v>
      </c>
    </row>
    <row r="30" spans="1:14" ht="15">
      <c r="A30" s="313" t="s">
        <v>40</v>
      </c>
      <c r="B30" s="306">
        <v>4</v>
      </c>
      <c r="C30" s="201"/>
      <c r="D30" s="201"/>
      <c r="E30" s="201"/>
      <c r="F30" s="201"/>
      <c r="G30" s="200"/>
      <c r="H30" s="200"/>
      <c r="I30" s="201"/>
      <c r="J30" s="201"/>
      <c r="K30" s="201"/>
      <c r="L30" s="201"/>
      <c r="M30" s="203"/>
      <c r="N30" s="254">
        <f t="shared" si="0"/>
        <v>4</v>
      </c>
    </row>
    <row r="31" spans="1:14" ht="15">
      <c r="A31" s="313" t="s">
        <v>77</v>
      </c>
      <c r="B31" s="306"/>
      <c r="C31" s="201"/>
      <c r="D31" s="201"/>
      <c r="E31" s="201"/>
      <c r="F31" s="201"/>
      <c r="G31" s="200"/>
      <c r="H31" s="200">
        <v>1</v>
      </c>
      <c r="I31" s="201"/>
      <c r="J31" s="201">
        <v>1</v>
      </c>
      <c r="K31" s="201"/>
      <c r="L31" s="201"/>
      <c r="M31" s="203"/>
      <c r="N31" s="254">
        <f t="shared" si="0"/>
        <v>2</v>
      </c>
    </row>
    <row r="32" spans="1:14" ht="15">
      <c r="A32" s="314" t="s">
        <v>1</v>
      </c>
      <c r="B32" s="306"/>
      <c r="C32" s="201"/>
      <c r="D32" s="201"/>
      <c r="E32" s="201"/>
      <c r="F32" s="201">
        <v>2</v>
      </c>
      <c r="G32" s="200">
        <v>12</v>
      </c>
      <c r="H32" s="200">
        <v>26</v>
      </c>
      <c r="I32" s="201">
        <v>20</v>
      </c>
      <c r="J32" s="201">
        <v>5</v>
      </c>
      <c r="K32" s="201">
        <v>3</v>
      </c>
      <c r="L32" s="201"/>
      <c r="M32" s="203">
        <v>2</v>
      </c>
      <c r="N32" s="254">
        <f t="shared" si="0"/>
        <v>70</v>
      </c>
    </row>
    <row r="33" spans="1:14" ht="15">
      <c r="A33" s="315" t="s">
        <v>11</v>
      </c>
      <c r="B33" s="306"/>
      <c r="C33" s="201"/>
      <c r="D33" s="201"/>
      <c r="E33" s="201"/>
      <c r="F33" s="201"/>
      <c r="G33" s="200"/>
      <c r="H33" s="200">
        <v>4</v>
      </c>
      <c r="I33" s="201"/>
      <c r="J33" s="201">
        <v>4</v>
      </c>
      <c r="K33" s="201"/>
      <c r="L33" s="201"/>
      <c r="M33" s="203">
        <v>2</v>
      </c>
      <c r="N33" s="254">
        <f t="shared" si="0"/>
        <v>10</v>
      </c>
    </row>
    <row r="34" spans="1:14" ht="15.75" thickBot="1">
      <c r="A34" s="316" t="s">
        <v>52</v>
      </c>
      <c r="B34" s="307"/>
      <c r="C34" s="308"/>
      <c r="D34" s="308"/>
      <c r="E34" s="308"/>
      <c r="F34" s="308"/>
      <c r="G34" s="309"/>
      <c r="H34" s="309">
        <v>28</v>
      </c>
      <c r="I34" s="308">
        <v>52</v>
      </c>
      <c r="J34" s="308">
        <v>15</v>
      </c>
      <c r="K34" s="308"/>
      <c r="L34" s="308"/>
      <c r="M34" s="310"/>
      <c r="N34" s="337">
        <f t="shared" si="0"/>
        <v>95</v>
      </c>
    </row>
    <row r="35" spans="1:14" s="250" customFormat="1" ht="15.75" thickBot="1">
      <c r="A35" s="257" t="s">
        <v>34</v>
      </c>
      <c r="B35" s="415">
        <f aca="true" t="shared" si="1" ref="B35:N35">SUM(B4:B34)</f>
        <v>211</v>
      </c>
      <c r="C35" s="415">
        <f t="shared" si="1"/>
        <v>110</v>
      </c>
      <c r="D35" s="415">
        <f t="shared" si="1"/>
        <v>245</v>
      </c>
      <c r="E35" s="415">
        <f t="shared" si="1"/>
        <v>216</v>
      </c>
      <c r="F35" s="415">
        <f t="shared" si="1"/>
        <v>295</v>
      </c>
      <c r="G35" s="415">
        <f t="shared" si="1"/>
        <v>421</v>
      </c>
      <c r="H35" s="415">
        <f t="shared" si="1"/>
        <v>435</v>
      </c>
      <c r="I35" s="415">
        <f t="shared" si="1"/>
        <v>490</v>
      </c>
      <c r="J35" s="415">
        <f t="shared" si="1"/>
        <v>220</v>
      </c>
      <c r="K35" s="415">
        <f t="shared" si="1"/>
        <v>196</v>
      </c>
      <c r="L35" s="415">
        <f t="shared" si="1"/>
        <v>198</v>
      </c>
      <c r="M35" s="416">
        <f t="shared" si="1"/>
        <v>137</v>
      </c>
      <c r="N35" s="249">
        <f t="shared" si="1"/>
        <v>3174</v>
      </c>
    </row>
    <row r="36" spans="1:14" ht="13.5" thickBot="1">
      <c r="A36" s="409" t="s">
        <v>87</v>
      </c>
      <c r="B36" s="412">
        <f>SUM(B6:B34)</f>
        <v>9</v>
      </c>
      <c r="C36" s="407">
        <f aca="true" t="shared" si="2" ref="C36:M36">SUM(C6:C34)</f>
        <v>2</v>
      </c>
      <c r="D36" s="407">
        <f t="shared" si="2"/>
        <v>1</v>
      </c>
      <c r="E36" s="407">
        <f t="shared" si="2"/>
        <v>1</v>
      </c>
      <c r="F36" s="407">
        <f t="shared" si="2"/>
        <v>12</v>
      </c>
      <c r="G36" s="407">
        <f t="shared" si="2"/>
        <v>38</v>
      </c>
      <c r="H36" s="407">
        <f t="shared" si="2"/>
        <v>91</v>
      </c>
      <c r="I36" s="407">
        <f t="shared" si="2"/>
        <v>135</v>
      </c>
      <c r="J36" s="407">
        <f t="shared" si="2"/>
        <v>31</v>
      </c>
      <c r="K36" s="407">
        <f t="shared" si="2"/>
        <v>13</v>
      </c>
      <c r="L36" s="407">
        <f t="shared" si="2"/>
        <v>10</v>
      </c>
      <c r="M36" s="408">
        <f t="shared" si="2"/>
        <v>4</v>
      </c>
      <c r="N36" s="405">
        <f>SUM(B36:M36)</f>
        <v>347</v>
      </c>
    </row>
  </sheetData>
  <mergeCells count="1">
    <mergeCell ref="A1:O1"/>
  </mergeCells>
  <printOptions/>
  <pageMargins left="0.984251968503937" right="0.7480314960629921" top="0.97" bottom="0.5" header="0.22" footer="0.25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
Tel.: 63181150, 28356520. Fakss: 63181194
info@kandava.lv   www.visitkandava.lv</oddHeader>
    <oddFooter>&amp;RSagatavoja: Kandavas TIC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Kandavas 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User</cp:lastModifiedBy>
  <cp:lastPrinted>2013-03-04T13:45:01Z</cp:lastPrinted>
  <dcterms:created xsi:type="dcterms:W3CDTF">2007-01-02T13:12:40Z</dcterms:created>
  <dcterms:modified xsi:type="dcterms:W3CDTF">2015-11-11T12:43:10Z</dcterms:modified>
  <cp:category/>
  <cp:version/>
  <cp:contentType/>
  <cp:contentStatus/>
</cp:coreProperties>
</file>